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8195" windowHeight="7740"/>
  </bookViews>
  <sheets>
    <sheet name="Guidance" sheetId="3" r:id="rId1"/>
    <sheet name="Scenario1" sheetId="1" r:id="rId2"/>
    <sheet name="Scenario2" sheetId="6" r:id="rId3"/>
    <sheet name="Scenario3" sheetId="5" r:id="rId4"/>
    <sheet name="Comparisons" sheetId="4" r:id="rId5"/>
  </sheets>
  <definedNames>
    <definedName name="classification">#REF!</definedName>
    <definedName name="Location">Scenario1!#REF!</definedName>
    <definedName name="Number">#REF!</definedName>
    <definedName name="_xlnm.Print_Area" localSheetId="4">Comparisons!$A$1:$K$29</definedName>
    <definedName name="_xlnm.Print_Area" localSheetId="0">Guidance!$B$1:$B$72</definedName>
    <definedName name="_xlnm.Print_Area" localSheetId="1">Scenario1!$A$1:$E$55</definedName>
    <definedName name="_xlnm.Print_Area" localSheetId="2">Scenario2!$A$1:$E$55</definedName>
    <definedName name="_xlnm.Print_Area" localSheetId="3">Scenario3!$A$1:$E$55</definedName>
    <definedName name="Region">#REF!</definedName>
    <definedName name="services">#REF!</definedName>
    <definedName name="Speciality">#REF!</definedName>
    <definedName name="Type">#REF!</definedName>
    <definedName name="type123">#REF!</definedName>
  </definedNames>
  <calcPr calcId="145621"/>
  <pivotCaches>
    <pivotCache cacheId="0" r:id="rId6"/>
    <pivotCache cacheId="1" r:id="rId7"/>
    <pivotCache cacheId="2" r:id="rId8"/>
    <pivotCache cacheId="3" r:id="rId9"/>
    <pivotCache cacheId="4" r:id="rId10"/>
    <pivotCache cacheId="5" r:id="rId11"/>
  </pivotCaches>
</workbook>
</file>

<file path=xl/calcChain.xml><?xml version="1.0" encoding="utf-8"?>
<calcChain xmlns="http://schemas.openxmlformats.org/spreadsheetml/2006/main">
  <c r="C43" i="5" l="1"/>
  <c r="C43" i="6"/>
  <c r="C43" i="1"/>
  <c r="B49" i="6" l="1"/>
  <c r="C49" i="6"/>
  <c r="B50" i="6"/>
  <c r="C50" i="6"/>
  <c r="B51" i="6"/>
  <c r="C51" i="6"/>
  <c r="B52" i="6"/>
  <c r="C52" i="6"/>
  <c r="B53" i="6"/>
  <c r="C53" i="6"/>
  <c r="B49" i="5"/>
  <c r="C49" i="5"/>
  <c r="B50" i="5"/>
  <c r="C50" i="5"/>
  <c r="B51" i="5"/>
  <c r="C51" i="5"/>
  <c r="B52" i="5"/>
  <c r="C52" i="5"/>
  <c r="B53" i="5"/>
  <c r="C53" i="5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A2" i="4"/>
  <c r="E4" i="5"/>
  <c r="E4" i="6"/>
  <c r="F3" i="4"/>
  <c r="D3" i="4"/>
  <c r="B3" i="4"/>
  <c r="E40" i="5"/>
  <c r="E36" i="5"/>
  <c r="E35" i="5"/>
  <c r="E34" i="5"/>
  <c r="E33" i="5"/>
  <c r="E32" i="5"/>
  <c r="E31" i="5"/>
  <c r="E30" i="5"/>
  <c r="E29" i="5"/>
  <c r="E43" i="5" s="1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40" i="6"/>
  <c r="E36" i="6"/>
  <c r="E35" i="6"/>
  <c r="E34" i="6"/>
  <c r="E33" i="6"/>
  <c r="E32" i="6"/>
  <c r="E31" i="6"/>
  <c r="E30" i="6"/>
  <c r="E29" i="6"/>
  <c r="E43" i="6" s="1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D52" i="5"/>
  <c r="D52" i="6"/>
  <c r="D50" i="6"/>
  <c r="D53" i="6"/>
  <c r="D49" i="6"/>
  <c r="D51" i="6"/>
  <c r="D51" i="1"/>
  <c r="D50" i="1"/>
  <c r="D49" i="1"/>
  <c r="D53" i="1"/>
  <c r="D52" i="1"/>
  <c r="E54" i="1" l="1"/>
  <c r="E51" i="1" s="1"/>
  <c r="F8" i="4"/>
  <c r="D5" i="4"/>
  <c r="D6" i="4"/>
  <c r="D9" i="4"/>
  <c r="D8" i="4"/>
  <c r="D7" i="4"/>
  <c r="E42" i="5"/>
  <c r="E45" i="5" s="1"/>
  <c r="E42" i="6"/>
  <c r="E45" i="6" s="1"/>
  <c r="D49" i="5"/>
  <c r="D53" i="5"/>
  <c r="D51" i="5"/>
  <c r="D50" i="5"/>
  <c r="E53" i="1" l="1"/>
  <c r="E49" i="1"/>
  <c r="E50" i="1"/>
  <c r="E52" i="1"/>
  <c r="F6" i="4"/>
  <c r="F7" i="4"/>
  <c r="F9" i="4"/>
  <c r="F5" i="4"/>
  <c r="E44" i="5"/>
  <c r="E54" i="5"/>
  <c r="E44" i="6"/>
  <c r="E54" i="6"/>
  <c r="E52" i="5" l="1"/>
  <c r="G8" i="4" s="1"/>
  <c r="E51" i="5"/>
  <c r="G7" i="4" s="1"/>
  <c r="E50" i="6"/>
  <c r="E6" i="4" s="1"/>
  <c r="E51" i="6"/>
  <c r="E7" i="4" s="1"/>
  <c r="E52" i="6"/>
  <c r="E8" i="4" s="1"/>
  <c r="E49" i="6"/>
  <c r="E5" i="4" s="1"/>
  <c r="E53" i="6"/>
  <c r="E9" i="4" s="1"/>
  <c r="E49" i="5"/>
  <c r="G5" i="4" s="1"/>
  <c r="E50" i="5"/>
  <c r="G6" i="4" s="1"/>
  <c r="E53" i="5"/>
  <c r="G9" i="4" s="1"/>
  <c r="E29" i="1"/>
  <c r="E30" i="1"/>
  <c r="E31" i="1"/>
  <c r="E32" i="1"/>
  <c r="E33" i="1"/>
  <c r="E34" i="1"/>
  <c r="E35" i="1"/>
  <c r="E36" i="1"/>
  <c r="E40" i="1"/>
  <c r="E43" i="1" l="1"/>
  <c r="A5" i="4" l="1"/>
  <c r="A6" i="4"/>
  <c r="A7" i="4"/>
  <c r="A8" i="4"/>
  <c r="A9" i="4"/>
  <c r="E42" i="1" l="1"/>
  <c r="B5" i="4"/>
  <c r="B8" i="4"/>
  <c r="B9" i="4"/>
  <c r="B7" i="4"/>
  <c r="B6" i="4"/>
  <c r="E45" i="1" l="1"/>
  <c r="E44" i="1"/>
  <c r="C5" i="4"/>
  <c r="C9" i="4"/>
  <c r="C6" i="4"/>
  <c r="C7" i="4"/>
  <c r="C8" i="4"/>
  <c r="F10" i="4" l="1"/>
  <c r="D10" i="4"/>
  <c r="B10" i="4"/>
</calcChain>
</file>

<file path=xl/comments1.xml><?xml version="1.0" encoding="utf-8"?>
<comments xmlns="http://schemas.openxmlformats.org/spreadsheetml/2006/main">
  <authors>
    <author>Keith Butterfield</author>
  </authors>
  <commentList>
    <comment ref="D28" authorId="0">
      <text>
        <r>
          <rPr>
            <sz val="9"/>
            <color indexed="81"/>
            <rFont val="Tahoma"/>
            <family val="2"/>
          </rPr>
          <t>For example...
A weekly task would occur 52 times per year
A monthly task would occur 12 times per year
A yearly task would occur once per year</t>
        </r>
      </text>
    </comment>
    <comment ref="C42" authorId="0">
      <text>
        <r>
          <rPr>
            <sz val="9"/>
            <color indexed="81"/>
            <rFont val="Tahoma"/>
            <family val="2"/>
          </rPr>
          <t>PSE Factor as discussed in report.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3" authorId="0">
      <text>
        <r>
          <rPr>
            <sz val="9"/>
            <color indexed="81"/>
            <rFont val="Tahoma"/>
            <family val="2"/>
          </rPr>
          <t xml:space="preserve">Working hours available in a year assuming an average annual leave of 35 days per year.
</t>
        </r>
      </text>
    </comment>
  </commentList>
</comments>
</file>

<file path=xl/comments2.xml><?xml version="1.0" encoding="utf-8"?>
<comments xmlns="http://schemas.openxmlformats.org/spreadsheetml/2006/main">
  <authors>
    <author>Keith Butterfield</author>
  </authors>
  <commentList>
    <comment ref="D28" authorId="0">
      <text>
        <r>
          <rPr>
            <sz val="9"/>
            <color indexed="81"/>
            <rFont val="Tahoma"/>
            <family val="2"/>
          </rPr>
          <t>For example...
A weekly task would occur 52 times per year
A monthly task would occur 12 times per year
A yearly task would occur once per year</t>
        </r>
      </text>
    </comment>
    <comment ref="C42" authorId="0">
      <text>
        <r>
          <rPr>
            <sz val="9"/>
            <color indexed="81"/>
            <rFont val="Tahoma"/>
            <family val="2"/>
          </rPr>
          <t>PSE Factor as discussed in report.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3" authorId="0">
      <text>
        <r>
          <rPr>
            <sz val="9"/>
            <color indexed="81"/>
            <rFont val="Tahoma"/>
            <family val="2"/>
          </rPr>
          <t xml:space="preserve">Working hours available in a year assuming an average annual leave of 35 days per year.
</t>
        </r>
      </text>
    </comment>
    <comment ref="B48" authorId="0">
      <text>
        <r>
          <rPr>
            <sz val="9"/>
            <color indexed="81"/>
            <rFont val="Tahoma"/>
            <family val="2"/>
          </rPr>
          <t>Grade Codes and Labels should only be changed on the Scenario 1 Tab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8" authorId="0">
      <text>
        <r>
          <rPr>
            <sz val="9"/>
            <color indexed="81"/>
            <rFont val="Tahoma"/>
            <family val="2"/>
          </rPr>
          <t>Grade Codes and Labels should only be changed on the Scenario 1 Tab</t>
        </r>
      </text>
    </comment>
  </commentList>
</comments>
</file>

<file path=xl/comments3.xml><?xml version="1.0" encoding="utf-8"?>
<comments xmlns="http://schemas.openxmlformats.org/spreadsheetml/2006/main">
  <authors>
    <author>Keith Butterfield</author>
  </authors>
  <commentList>
    <comment ref="D28" authorId="0">
      <text>
        <r>
          <rPr>
            <sz val="9"/>
            <color indexed="81"/>
            <rFont val="Tahoma"/>
            <family val="2"/>
          </rPr>
          <t>For example...
A weekly task would occur 52 times per year
A monthly task would occur 12 times per year
A yearly task would occur once per year</t>
        </r>
      </text>
    </comment>
    <comment ref="C42" authorId="0">
      <text>
        <r>
          <rPr>
            <sz val="9"/>
            <color indexed="81"/>
            <rFont val="Tahoma"/>
            <family val="2"/>
          </rPr>
          <t>PSE Factor as discussed in report.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3" authorId="0">
      <text>
        <r>
          <rPr>
            <sz val="9"/>
            <color indexed="81"/>
            <rFont val="Tahoma"/>
            <family val="2"/>
          </rPr>
          <t xml:space="preserve">Working hours available in a year assuming an average annual leave of 35 days per year.
</t>
        </r>
      </text>
    </comment>
    <comment ref="B48" authorId="0">
      <text>
        <r>
          <rPr>
            <sz val="9"/>
            <color indexed="81"/>
            <rFont val="Tahoma"/>
            <family val="2"/>
          </rPr>
          <t xml:space="preserve">Grade Codes and Labels should only be changed on the Scenario 1 Tab
</t>
        </r>
      </text>
    </comment>
    <comment ref="C48" authorId="0">
      <text>
        <r>
          <rPr>
            <sz val="9"/>
            <color indexed="81"/>
            <rFont val="Tahoma"/>
            <family val="2"/>
          </rPr>
          <t>Grade Codes and Labels should only be changed on the Scenario 1 Tab</t>
        </r>
      </text>
    </comment>
  </commentList>
</comments>
</file>

<file path=xl/comments4.xml><?xml version="1.0" encoding="utf-8"?>
<comments xmlns="http://schemas.openxmlformats.org/spreadsheetml/2006/main">
  <authors>
    <author>Keith Butterfield</author>
  </authors>
  <commentList>
    <comment ref="A10" authorId="0">
      <text>
        <r>
          <rPr>
            <sz val="9"/>
            <color indexed="81"/>
            <rFont val="Tahoma"/>
            <family val="2"/>
          </rPr>
          <t>The Complexity Titles are taken from Scenario1 Sheet, Cells C49-C53
(Keep the same list on all 3 tabs)</t>
        </r>
      </text>
    </comment>
    <comment ref="A30" authorId="0">
      <text>
        <r>
          <rPr>
            <sz val="9"/>
            <color indexed="81"/>
            <rFont val="Tahoma"/>
            <family val="2"/>
          </rPr>
          <t>The series titles are taken from  C49-C53
on the Scenario tabs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<sst xmlns="http://schemas.openxmlformats.org/spreadsheetml/2006/main" count="390" uniqueCount="151">
  <si>
    <t>Allergy Testing</t>
  </si>
  <si>
    <t>Full PFT</t>
  </si>
  <si>
    <t>Spirometry</t>
  </si>
  <si>
    <t>Walk Test</t>
  </si>
  <si>
    <t>Sleep – PSG (including reporting)</t>
  </si>
  <si>
    <t>Muscle Study (non-invasive)</t>
  </si>
  <si>
    <t>Challenge Testing</t>
  </si>
  <si>
    <t>Oxygen Assessment</t>
  </si>
  <si>
    <t>CPAP/NIV Issue</t>
  </si>
  <si>
    <t>CPAP/NIV Follow Up</t>
  </si>
  <si>
    <t>Sleep Clinic review</t>
  </si>
  <si>
    <t>Other Tests &lt; 30 min</t>
  </si>
  <si>
    <t>Other Tests &gt; 30 min</t>
  </si>
  <si>
    <t>PROCEDURE</t>
  </si>
  <si>
    <t>TEST TIME</t>
  </si>
  <si>
    <t>ANNUAL WORKLOAD</t>
  </si>
  <si>
    <t>ANNUAL HOURS</t>
  </si>
  <si>
    <t>COMPLEXITY</t>
  </si>
  <si>
    <t>R</t>
  </si>
  <si>
    <t>H</t>
  </si>
  <si>
    <t>S</t>
  </si>
  <si>
    <t>Row Labels</t>
  </si>
  <si>
    <t>Grand Total</t>
  </si>
  <si>
    <t>Specialist</t>
  </si>
  <si>
    <t>Highly Specialist</t>
  </si>
  <si>
    <t>Routine</t>
  </si>
  <si>
    <t>Sleep – Multichannel (inc. reporting)</t>
  </si>
  <si>
    <t>CPET (inc. reporting)</t>
  </si>
  <si>
    <t>Sleep – Overnight Oximetry (inc. reporting)</t>
  </si>
  <si>
    <t>PROFILE (WTE)</t>
  </si>
  <si>
    <t>PROFILE (%)</t>
  </si>
  <si>
    <t>ARTP Workload &amp; Staffing Toolkit</t>
  </si>
  <si>
    <t>Enter the corresponding number of each procedure performed (or expected to be performed when future planning) per year in column D.</t>
  </si>
  <si>
    <t>The default test times and complexity are already entered, however to suit local requirements it may be appropriate to amend these default values (see below).</t>
  </si>
  <si>
    <t>The spreadsheet then calculates the clinical time commitment for each of the procedures and the annual total.</t>
  </si>
  <si>
    <t>… add in a procedure not listed</t>
  </si>
  <si>
    <t>… split a procedure into more than one component</t>
  </si>
  <si>
    <t>… separate out the elements included in the &lt; and &gt; 30min group (especially if different complexity is involved)</t>
  </si>
  <si>
    <t>Other2</t>
  </si>
  <si>
    <t>(Hours per year)</t>
  </si>
  <si>
    <t>Sum of (Hours per year)</t>
  </si>
  <si>
    <t>(See notes in the 'Guidance' tab)</t>
  </si>
  <si>
    <t xml:space="preserve">to understand and appreciate all the other staffing elements that are directly related to the workload but not generated by performing tests. </t>
  </si>
  <si>
    <t>Adding a procedure not listed…</t>
  </si>
  <si>
    <t>Changing the complexity associated with a procedure…</t>
  </si>
  <si>
    <t>Splitting a procedure into more than one component…</t>
  </si>
  <si>
    <t>Adding each of these procedures as a new row along with the appropriate complexity level and timing will make your assessment more accurate.</t>
  </si>
  <si>
    <t>Complexity</t>
  </si>
  <si>
    <t>ARTP Workload &amp; Staffing Toolkit - Scenario Planning</t>
  </si>
  <si>
    <t>- The changes in WTE to satisfy an anticipated change in demand for a particular set of tests.</t>
  </si>
  <si>
    <t>It can be used to compare your current staffing levels in terms of Whole Time Equivalent (WTE) to diagnostic workload,</t>
  </si>
  <si>
    <t>Scenario Title:</t>
  </si>
  <si>
    <t>Scenario 1</t>
  </si>
  <si>
    <t>Scenario 3</t>
  </si>
  <si>
    <t>Scenario 2</t>
  </si>
  <si>
    <t>To use the toolkit…  (SCENARIO Tabs)</t>
  </si>
  <si>
    <t xml:space="preserve">There are 3 identical 'Scenario' tabs which can be used to generate 3 different versions of your data. </t>
  </si>
  <si>
    <t>Comparing Models (COMPARISONS Tab)</t>
  </si>
  <si>
    <t>Notes: Series Titles</t>
  </si>
  <si>
    <t>Notes: Complexity Titles</t>
  </si>
  <si>
    <t>(Tests by physiologists/scientists only)</t>
  </si>
  <si>
    <t>(Grade Code)</t>
  </si>
  <si>
    <t>(Procedures per year)</t>
  </si>
  <si>
    <t>(Your Own Procedure 1)</t>
  </si>
  <si>
    <t>(Your Own Procedure 2)</t>
  </si>
  <si>
    <t>(Your Own Procedure 3)</t>
  </si>
  <si>
    <t>(Your Own Procedure 4)</t>
  </si>
  <si>
    <t>Grade Code</t>
  </si>
  <si>
    <t>Grade Label</t>
  </si>
  <si>
    <t xml:space="preserve"> Data -&gt; Refresh All </t>
  </si>
  <si>
    <t xml:space="preserve"> to update the profiles)</t>
  </si>
  <si>
    <t>Z</t>
  </si>
  <si>
    <t>COMPLEXITY: this reflects the competence level or grade of staff required to perform the procedure (Routine / Specialised / Highly Specialised)</t>
  </si>
  <si>
    <t>After altering any data in the table use the menu option: Data -&gt; Refresh All to update the profiles.</t>
  </si>
  <si>
    <t>Adding another complexity/grade to the model…</t>
  </si>
  <si>
    <t>… add another complexity/grade to the model</t>
  </si>
  <si>
    <t>Insert new rows anywhere in the main table (right-click on the row number) and the entries will automatically get incorporated.</t>
  </si>
  <si>
    <t>(blank)</t>
  </si>
  <si>
    <t>This toolkit is intended to help with planning the staffing of respiratory &amp; sleep physiology diagnostic services.</t>
  </si>
  <si>
    <t>… change the time associated with a procedure because of local conditions (e.g. equipment limitations/protocols)</t>
  </si>
  <si>
    <t>The spreadsheet only features the procedures collected in the survey you may want to refine the calculations to reflect your local service.</t>
  </si>
  <si>
    <t>Four rows have been included at the bottom of the table for you to add 'Your Own Procedure', however if that is not enough…</t>
  </si>
  <si>
    <t>The profile information generated by running different scenarios is graphed to compare the overall impact on the workforce due to (for example)…</t>
  </si>
  <si>
    <t>- The change in skill mix generated by reallocating responsibilities for tests (e.g. an HCA being allocated for certain tests)</t>
  </si>
  <si>
    <t>NB: After making any changes to the spreadsheet it is important to update the sheet using the menu option Data-&gt;Refresh All.</t>
  </si>
  <si>
    <t>(Hours per week)</t>
  </si>
  <si>
    <t>TIME</t>
  </si>
  <si>
    <t>(Hours)</t>
  </si>
  <si>
    <t>Quality Control &amp; Assurance</t>
  </si>
  <si>
    <t>Appointment Booking</t>
  </si>
  <si>
    <t>Ordering &amp; Stock Control</t>
  </si>
  <si>
    <t>Equipment Cleaning &amp; Maintenance</t>
  </si>
  <si>
    <t>ESTIMATED WTE =</t>
  </si>
  <si>
    <t xml:space="preserve">Managerial Duties </t>
  </si>
  <si>
    <t>A</t>
  </si>
  <si>
    <t>Administrative</t>
  </si>
  <si>
    <t>Mandatory Training (H Grade)</t>
  </si>
  <si>
    <t>Mandatory Training (S Grade)</t>
  </si>
  <si>
    <t>Mandatory Training (R Grade)</t>
  </si>
  <si>
    <t>(How many weeks per year)</t>
  </si>
  <si>
    <t>TOTAL HOURS =</t>
  </si>
  <si>
    <t>Subtotal (Tests) =</t>
  </si>
  <si>
    <t>Subtotal (OVERHEADS) =</t>
  </si>
  <si>
    <t>(Non-testing duties by physiologists/scientists)</t>
  </si>
  <si>
    <t xml:space="preserve">(After altering data in the </t>
  </si>
  <si>
    <t xml:space="preserve"> table use the menu option:</t>
  </si>
  <si>
    <t>Grade Calculations</t>
  </si>
  <si>
    <t>Amending the default procedure values...</t>
  </si>
  <si>
    <t>The PROCEDURES section deals with tests performed.</t>
  </si>
  <si>
    <t>Items entered in the OVERHEAD section are just direct measures of the weekly time and frequency spent, the PSE factor is not applied to these estimates.</t>
  </si>
  <si>
    <t>PIVOT TABLE - Tests (Do not alter this table)</t>
  </si>
  <si>
    <t>PIVOT TABLE - OVERHEADS (Do not alter this table)</t>
  </si>
  <si>
    <t xml:space="preserve">Estimated WTE = </t>
  </si>
  <si>
    <t>The OVERHEADS section enables you to add in other regular tasks performed but not directly associated with a single procedure (e.g. weekly Quality Assurance activities).</t>
  </si>
  <si>
    <t>--&gt;</t>
  </si>
  <si>
    <t>It is based on data collected in the ARTP Workload &amp; Staffing Survey - It is important that this toolkit be used in conjunction with the REPORT</t>
  </si>
  <si>
    <t>If you also want to use this model to factor in other (non-testing) elements of the department workload this can be done in the OVERHEADS section.</t>
  </si>
  <si>
    <t xml:space="preserve">You need to consider whether the timings you use for PROCEDURES does or doesn't include the element you are thinking of adding in; for example cleaning/prepping/reporting. </t>
  </si>
  <si>
    <t xml:space="preserve">The PROFILE columns then describe the WTE needed to perform these tests and the supporting Skill Mix. </t>
  </si>
  <si>
    <t>(Note: cross cover of duties needs to be taken into consideration when reviewing the Skill Mix information.</t>
  </si>
  <si>
    <t xml:space="preserve">  E.g. Senior grades will still be likely to perform some routine procedures when a basic grade is not available.)</t>
  </si>
  <si>
    <t>By editing the worksheet you can ...</t>
  </si>
  <si>
    <t>… change the complexity associated with a PROCEDURE/OVERHEAD</t>
  </si>
  <si>
    <t>Changing the time associated with a PROCEDURE/OVERHEAD...</t>
  </si>
  <si>
    <t>You will need to replicate the formula in column E in any new rows (easily done by copy and pasting from the cell above).</t>
  </si>
  <si>
    <t>The PSE factor derived from the survey is used to calculate WTE from the data entered into the PROCEDURES section only - you should try to reflect</t>
  </si>
  <si>
    <t>the individual's time spent performing all tasks associated with a procedure from start to finish (not just patient contact time).</t>
  </si>
  <si>
    <t xml:space="preserve">Where a procedure is performed by 2 members of staff at different grades (e.g. CPET being performed by both a lead and assistant grade) </t>
  </si>
  <si>
    <t xml:space="preserve">You may want to reflect the grade of the actual member of staff performing the PROCEDURE or OVERHEAD </t>
  </si>
  <si>
    <t>You may want to add another level of complexity to the model (e.g. tasks performed by a HeathCare Assistant).</t>
  </si>
  <si>
    <t>To add another complexity give the new grade a title in cells C49...C53 - you can also change the Grade Code letters (B49…B53) to something more relevant.</t>
  </si>
  <si>
    <t>(Note: the Grade system needs to remain constant across all 3 Scenarios - only make changes in the Scenario1 tab, these will then be reflected in the other tabs.)</t>
  </si>
  <si>
    <t xml:space="preserve">  you may want to insert an extra row for the same procedure and allocate different times / grades to reflect the relative contributions of the different staff members. </t>
  </si>
  <si>
    <t>Separating out the elements included in the &lt;30 and &gt;30 minutes group…</t>
  </si>
  <si>
    <t>To simplify the source survey many less common tests were grouped under 2 categories; &lt; 30 and &gt; 30 minutes.</t>
  </si>
  <si>
    <t>These may have included such diverse tasks as peak flow, bronchodilator studies, ABGs, hypoxic challenge; each of which could be carried out by various different grades of staff.</t>
  </si>
  <si>
    <t>The Comparisons worksheet allows the 3 different models generated on the Scenario tabs to be compared.</t>
  </si>
  <si>
    <t>Because of local equipment issues or protocols a procedure may take more or less time - just change the hours allocated in column B.</t>
  </si>
  <si>
    <t xml:space="preserve">  (e.g. a higher grade might be performing a task that could be done by a lower grade).</t>
  </si>
  <si>
    <t xml:space="preserve"> examine the complexities of the services workload and look at the balance of skill-mix.</t>
  </si>
  <si>
    <t>TEST TIME: is the time (in hours) it takes to complete the test; so use patient appointment time plus any extra preparation or report time.</t>
  </si>
  <si>
    <t>FREQUENCY</t>
  </si>
  <si>
    <t>(Toolkit Version 1.1)</t>
  </si>
  <si>
    <t>OVERHEADS</t>
  </si>
  <si>
    <t>(Your Own Overhead 1)</t>
  </si>
  <si>
    <t>(Your Own Overhead 2)</t>
  </si>
  <si>
    <t>(Your Own Overhead 3)</t>
  </si>
  <si>
    <t>(Your Own Overhead 4)</t>
  </si>
  <si>
    <t>Each Scenario has 2 sections of data. One for PROCEDURES and another for OVERHEADS…</t>
  </si>
  <si>
    <t>Working hours per person per year (applied to OVERHEADS) =</t>
  </si>
  <si>
    <t>PSE Factor is applied to PROCEDURES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</si>
</sst>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3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4" fillId="0" borderId="0" xfId="0" applyFont="1" applyBorder="1" applyAlignment="1">
      <alignment horizontal="center" vertical="top" wrapText="1"/>
    </xf>
    <xf numFmtId="0" fontId="6" fillId="0" borderId="0" xfId="0" applyFont="1"/>
    <xf numFmtId="0" fontId="0" fillId="0" borderId="0" xfId="0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9" fontId="1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8" fillId="4" borderId="3" xfId="0" applyFont="1" applyFill="1" applyBorder="1" applyAlignment="1">
      <alignment horizontal="right" vertical="center" wrapText="1"/>
    </xf>
    <xf numFmtId="2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2" fontId="10" fillId="0" borderId="2" xfId="0" applyNumberFormat="1" applyFont="1" applyBorder="1" applyAlignment="1">
      <alignment horizontal="center"/>
    </xf>
    <xf numFmtId="0" fontId="14" fillId="0" borderId="0" xfId="0" applyFont="1"/>
    <xf numFmtId="1" fontId="8" fillId="4" borderId="4" xfId="0" applyNumberFormat="1" applyFont="1" applyFill="1" applyBorder="1" applyAlignment="1" applyProtection="1">
      <alignment horizontal="center" vertical="center" wrapText="1"/>
    </xf>
    <xf numFmtId="2" fontId="8" fillId="4" borderId="4" xfId="0" applyNumberFormat="1" applyFont="1" applyFill="1" applyBorder="1" applyAlignment="1" applyProtection="1">
      <alignment horizontal="center" vertical="center" wrapText="1"/>
    </xf>
    <xf numFmtId="0" fontId="16" fillId="0" borderId="0" xfId="2" applyFont="1"/>
    <xf numFmtId="0" fontId="17" fillId="0" borderId="0" xfId="0" applyFont="1"/>
    <xf numFmtId="0" fontId="12" fillId="0" borderId="0" xfId="0" quotePrefix="1" applyFont="1"/>
    <xf numFmtId="0" fontId="19" fillId="0" borderId="0" xfId="0" applyFont="1"/>
    <xf numFmtId="2" fontId="8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right"/>
    </xf>
    <xf numFmtId="0" fontId="12" fillId="0" borderId="0" xfId="2" applyFont="1"/>
    <xf numFmtId="0" fontId="0" fillId="0" borderId="0" xfId="0" applyFill="1"/>
    <xf numFmtId="0" fontId="1" fillId="3" borderId="6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165" fontId="1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Border="1" applyAlignment="1">
      <alignment horizontal="right"/>
    </xf>
    <xf numFmtId="0" fontId="25" fillId="0" borderId="0" xfId="0" applyFont="1"/>
    <xf numFmtId="0" fontId="9" fillId="0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Alignment="1" applyProtection="1">
      <alignment horizontal="right"/>
      <protection locked="0"/>
    </xf>
    <xf numFmtId="9" fontId="1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2" fontId="10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8" borderId="7" xfId="0" applyFont="1" applyFill="1" applyBorder="1" applyAlignment="1">
      <alignment horizontal="center" wrapText="1"/>
    </xf>
    <xf numFmtId="1" fontId="8" fillId="8" borderId="4" xfId="0" applyNumberFormat="1" applyFont="1" applyFill="1" applyBorder="1" applyAlignment="1" applyProtection="1">
      <alignment horizontal="center" vertical="center" wrapText="1"/>
    </xf>
    <xf numFmtId="0" fontId="26" fillId="8" borderId="3" xfId="0" applyFont="1" applyFill="1" applyBorder="1" applyAlignment="1">
      <alignment horizontal="right" vertical="center" wrapText="1"/>
    </xf>
    <xf numFmtId="0" fontId="26" fillId="7" borderId="3" xfId="0" applyFont="1" applyFill="1" applyBorder="1" applyAlignment="1">
      <alignment horizontal="right" vertical="center" wrapText="1"/>
    </xf>
    <xf numFmtId="1" fontId="8" fillId="7" borderId="4" xfId="0" applyNumberFormat="1" applyFont="1" applyFill="1" applyBorder="1" applyAlignment="1" applyProtection="1">
      <alignment horizontal="center" vertical="center" wrapText="1"/>
    </xf>
    <xf numFmtId="0" fontId="1" fillId="8" borderId="8" xfId="0" applyFont="1" applyFill="1" applyBorder="1" applyAlignment="1">
      <alignment horizontal="center" wrapText="1"/>
    </xf>
    <xf numFmtId="0" fontId="0" fillId="0" borderId="9" xfId="0" applyBorder="1"/>
    <xf numFmtId="0" fontId="1" fillId="10" borderId="1" xfId="0" applyFont="1" applyFill="1" applyBorder="1" applyAlignment="1" applyProtection="1">
      <alignment horizontal="left" vertical="center"/>
      <protection locked="0"/>
    </xf>
    <xf numFmtId="2" fontId="1" fillId="10" borderId="1" xfId="0" applyNumberFormat="1" applyFont="1" applyFill="1" applyBorder="1" applyAlignment="1" applyProtection="1">
      <alignment horizontal="center" vertical="center"/>
      <protection locked="0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165" fontId="1" fillId="10" borderId="1" xfId="0" applyNumberFormat="1" applyFont="1" applyFill="1" applyBorder="1" applyAlignment="1" applyProtection="1">
      <alignment horizontal="center" vertical="center"/>
    </xf>
    <xf numFmtId="0" fontId="1" fillId="10" borderId="6" xfId="0" applyFont="1" applyFill="1" applyBorder="1" applyAlignment="1" applyProtection="1">
      <alignment horizontal="left" vertical="center"/>
      <protection locked="0"/>
    </xf>
    <xf numFmtId="2" fontId="1" fillId="10" borderId="6" xfId="0" applyNumberFormat="1" applyFont="1" applyFill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 applyProtection="1">
      <alignment horizontal="left" vertical="center"/>
      <protection locked="0"/>
    </xf>
    <xf numFmtId="2" fontId="1" fillId="9" borderId="1" xfId="0" applyNumberFormat="1" applyFont="1" applyFill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165" fontId="1" fillId="9" borderId="1" xfId="0" applyNumberFormat="1" applyFont="1" applyFill="1" applyBorder="1" applyAlignment="1" applyProtection="1">
      <alignment horizontal="center" vertical="center"/>
    </xf>
    <xf numFmtId="0" fontId="1" fillId="9" borderId="6" xfId="0" applyFont="1" applyFill="1" applyBorder="1" applyAlignment="1" applyProtection="1">
      <alignment horizontal="left" vertical="center"/>
      <protection locked="0"/>
    </xf>
    <xf numFmtId="164" fontId="24" fillId="0" borderId="0" xfId="0" applyNumberFormat="1" applyFont="1" applyBorder="1" applyAlignment="1">
      <alignment horizontal="center"/>
    </xf>
    <xf numFmtId="1" fontId="24" fillId="0" borderId="0" xfId="0" applyNumberFormat="1" applyFont="1" applyBorder="1" applyAlignment="1">
      <alignment horizontal="center"/>
    </xf>
    <xf numFmtId="2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165" fontId="1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27" fillId="0" borderId="0" xfId="0" applyFont="1"/>
    <xf numFmtId="0" fontId="3" fillId="0" borderId="0" xfId="0" applyFont="1" applyAlignment="1">
      <alignment horizontal="right"/>
    </xf>
    <xf numFmtId="0" fontId="0" fillId="0" borderId="9" xfId="0" applyBorder="1" applyAlignment="1">
      <alignment horizontal="center"/>
    </xf>
    <xf numFmtId="0" fontId="8" fillId="0" borderId="9" xfId="0" applyFont="1" applyFill="1" applyBorder="1" applyAlignment="1">
      <alignment horizontal="right" vertical="center" wrapText="1"/>
    </xf>
    <xf numFmtId="2" fontId="8" fillId="0" borderId="9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/>
    </xf>
    <xf numFmtId="0" fontId="13" fillId="0" borderId="0" xfId="0" quotePrefix="1" applyFont="1"/>
    <xf numFmtId="0" fontId="12" fillId="0" borderId="0" xfId="0" applyFont="1" applyFill="1"/>
    <xf numFmtId="0" fontId="0" fillId="0" borderId="0" xfId="0" quotePrefix="1" applyAlignment="1">
      <alignment horizontal="right"/>
    </xf>
    <xf numFmtId="0" fontId="14" fillId="0" borderId="0" xfId="0" applyFont="1" applyProtection="1"/>
    <xf numFmtId="0" fontId="0" fillId="0" borderId="0" xfId="0" applyProtection="1"/>
    <xf numFmtId="0" fontId="5" fillId="2" borderId="0" xfId="0" applyFont="1" applyFill="1" applyBorder="1" applyAlignment="1" applyProtection="1">
      <alignment horizontal="center" vertical="top" wrapText="1"/>
    </xf>
    <xf numFmtId="0" fontId="9" fillId="5" borderId="0" xfId="0" applyFont="1" applyFill="1" applyAlignment="1" applyProtection="1">
      <alignment horizontal="center" wrapText="1"/>
    </xf>
    <xf numFmtId="0" fontId="9" fillId="6" borderId="0" xfId="0" applyFont="1" applyFill="1" applyAlignment="1" applyProtection="1">
      <alignment horizontal="center" wrapText="1"/>
    </xf>
    <xf numFmtId="0" fontId="9" fillId="7" borderId="0" xfId="0" applyFont="1" applyFill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1" fillId="0" borderId="0" xfId="0" applyFont="1" applyAlignment="1" applyProtection="1">
      <alignment horizontal="right"/>
    </xf>
    <xf numFmtId="2" fontId="10" fillId="5" borderId="5" xfId="0" applyNumberFormat="1" applyFont="1" applyFill="1" applyBorder="1" applyAlignment="1" applyProtection="1">
      <alignment horizontal="center"/>
    </xf>
    <xf numFmtId="9" fontId="1" fillId="5" borderId="5" xfId="1" applyFont="1" applyFill="1" applyBorder="1" applyAlignment="1" applyProtection="1">
      <alignment horizontal="center"/>
    </xf>
    <xf numFmtId="2" fontId="10" fillId="6" borderId="5" xfId="0" applyNumberFormat="1" applyFont="1" applyFill="1" applyBorder="1" applyAlignment="1" applyProtection="1">
      <alignment horizontal="center"/>
    </xf>
    <xf numFmtId="9" fontId="1" fillId="6" borderId="5" xfId="1" applyFont="1" applyFill="1" applyBorder="1" applyAlignment="1" applyProtection="1">
      <alignment horizontal="center"/>
    </xf>
    <xf numFmtId="2" fontId="10" fillId="7" borderId="5" xfId="0" applyNumberFormat="1" applyFont="1" applyFill="1" applyBorder="1" applyAlignment="1" applyProtection="1">
      <alignment horizontal="center"/>
    </xf>
    <xf numFmtId="9" fontId="1" fillId="7" borderId="5" xfId="1" applyFont="1" applyFill="1" applyBorder="1" applyAlignment="1" applyProtection="1">
      <alignment horizontal="center"/>
    </xf>
    <xf numFmtId="2" fontId="10" fillId="5" borderId="0" xfId="0" applyNumberFormat="1" applyFont="1" applyFill="1" applyAlignment="1" applyProtection="1">
      <alignment horizontal="center"/>
    </xf>
    <xf numFmtId="9" fontId="1" fillId="5" borderId="0" xfId="1" applyFont="1" applyFill="1" applyAlignment="1" applyProtection="1">
      <alignment horizontal="center"/>
    </xf>
    <xf numFmtId="2" fontId="10" fillId="6" borderId="0" xfId="0" applyNumberFormat="1" applyFont="1" applyFill="1" applyAlignment="1" applyProtection="1">
      <alignment horizontal="center"/>
    </xf>
    <xf numFmtId="9" fontId="1" fillId="6" borderId="0" xfId="1" applyFont="1" applyFill="1" applyAlignment="1" applyProtection="1">
      <alignment horizontal="center"/>
    </xf>
    <xf numFmtId="2" fontId="10" fillId="7" borderId="0" xfId="0" applyNumberFormat="1" applyFont="1" applyFill="1" applyAlignment="1" applyProtection="1">
      <alignment horizontal="center"/>
    </xf>
    <xf numFmtId="9" fontId="1" fillId="7" borderId="0" xfId="1" applyFont="1" applyFill="1" applyAlignment="1" applyProtection="1">
      <alignment horizontal="center"/>
    </xf>
    <xf numFmtId="0" fontId="22" fillId="0" borderId="0" xfId="0" applyFont="1" applyAlignment="1" applyProtection="1">
      <alignment horizontal="right"/>
    </xf>
    <xf numFmtId="2" fontId="1" fillId="5" borderId="5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2" fontId="1" fillId="6" borderId="5" xfId="0" applyNumberFormat="1" applyFont="1" applyFill="1" applyBorder="1" applyAlignment="1" applyProtection="1">
      <alignment horizontal="center"/>
    </xf>
    <xf numFmtId="2" fontId="1" fillId="7" borderId="5" xfId="0" applyNumberFormat="1" applyFont="1" applyFill="1" applyBorder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right"/>
    </xf>
    <xf numFmtId="0" fontId="22" fillId="0" borderId="0" xfId="0" applyFont="1" applyAlignment="1" applyProtection="1">
      <alignment vertical="top"/>
    </xf>
    <xf numFmtId="0" fontId="22" fillId="0" borderId="0" xfId="0" applyFont="1" applyAlignment="1" applyProtection="1">
      <alignment horizontal="center" vertical="top"/>
    </xf>
    <xf numFmtId="0" fontId="0" fillId="0" borderId="0" xfId="0" applyFill="1" applyProtection="1"/>
    <xf numFmtId="0" fontId="17" fillId="0" borderId="0" xfId="0" applyFont="1" applyProtection="1"/>
    <xf numFmtId="0" fontId="27" fillId="0" borderId="0" xfId="0" applyFont="1" applyProtection="1"/>
    <xf numFmtId="0" fontId="1" fillId="0" borderId="0" xfId="0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1" fillId="3" borderId="6" xfId="0" applyFont="1" applyFill="1" applyBorder="1" applyAlignment="1" applyProtection="1">
      <alignment horizontal="center" wrapText="1"/>
    </xf>
    <xf numFmtId="0" fontId="1" fillId="0" borderId="0" xfId="0" applyFont="1" applyFill="1" applyBorder="1" applyAlignment="1" applyProtection="1">
      <alignment horizontal="center" wrapText="1"/>
    </xf>
    <xf numFmtId="0" fontId="1" fillId="3" borderId="7" xfId="0" applyFont="1" applyFill="1" applyBorder="1" applyAlignment="1" applyProtection="1">
      <alignment horizontal="center" wrapText="1"/>
    </xf>
    <xf numFmtId="0" fontId="1" fillId="0" borderId="0" xfId="0" applyFont="1" applyProtection="1"/>
    <xf numFmtId="0" fontId="9" fillId="0" borderId="0" xfId="0" applyFont="1" applyAlignment="1" applyProtection="1">
      <alignment horizontal="center"/>
    </xf>
    <xf numFmtId="9" fontId="1" fillId="0" borderId="0" xfId="1" applyFont="1" applyAlignment="1" applyProtection="1">
      <alignment horizontal="center"/>
    </xf>
    <xf numFmtId="0" fontId="0" fillId="0" borderId="0" xfId="0" applyBorder="1" applyProtection="1"/>
    <xf numFmtId="0" fontId="1" fillId="8" borderId="8" xfId="0" quotePrefix="1" applyFont="1" applyFill="1" applyBorder="1" applyAlignment="1" applyProtection="1">
      <alignment horizontal="center" wrapText="1"/>
    </xf>
    <xf numFmtId="0" fontId="1" fillId="8" borderId="8" xfId="0" applyFont="1" applyFill="1" applyBorder="1" applyAlignment="1" applyProtection="1">
      <alignment horizontal="center" wrapText="1"/>
    </xf>
    <xf numFmtId="0" fontId="1" fillId="8" borderId="7" xfId="0" applyFont="1" applyFill="1" applyBorder="1" applyAlignment="1" applyProtection="1">
      <alignment horizontal="center" wrapText="1"/>
    </xf>
    <xf numFmtId="0" fontId="1" fillId="9" borderId="1" xfId="0" applyFont="1" applyFill="1" applyBorder="1" applyAlignment="1" applyProtection="1">
      <alignment horizontal="left" vertical="center"/>
    </xf>
    <xf numFmtId="2" fontId="1" fillId="9" borderId="1" xfId="0" applyNumberFormat="1" applyFont="1" applyFill="1" applyBorder="1" applyAlignment="1" applyProtection="1">
      <alignment horizontal="center" vertical="center"/>
    </xf>
    <xf numFmtId="0" fontId="1" fillId="9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2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164" fontId="24" fillId="0" borderId="0" xfId="0" applyNumberFormat="1" applyFont="1" applyBorder="1" applyAlignment="1" applyProtection="1">
      <alignment horizontal="center"/>
    </xf>
    <xf numFmtId="0" fontId="26" fillId="7" borderId="3" xfId="0" applyFont="1" applyFill="1" applyBorder="1" applyAlignment="1" applyProtection="1">
      <alignment horizontal="right" vertical="center" wrapText="1"/>
    </xf>
    <xf numFmtId="1" fontId="24" fillId="0" borderId="0" xfId="0" applyNumberFormat="1" applyFont="1" applyBorder="1" applyAlignment="1" applyProtection="1">
      <alignment horizontal="center"/>
    </xf>
    <xf numFmtId="0" fontId="26" fillId="8" borderId="3" xfId="0" applyFont="1" applyFill="1" applyBorder="1" applyAlignment="1" applyProtection="1">
      <alignment horizontal="right" vertical="center" wrapText="1"/>
    </xf>
    <xf numFmtId="0" fontId="0" fillId="0" borderId="0" xfId="0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right" vertical="center" wrapText="1"/>
    </xf>
    <xf numFmtId="0" fontId="0" fillId="0" borderId="9" xfId="0" applyBorder="1" applyProtection="1"/>
    <xf numFmtId="0" fontId="0" fillId="0" borderId="9" xfId="0" applyBorder="1" applyAlignment="1" applyProtection="1">
      <alignment horizontal="center"/>
    </xf>
    <xf numFmtId="0" fontId="8" fillId="0" borderId="9" xfId="0" applyFont="1" applyFill="1" applyBorder="1" applyAlignment="1" applyProtection="1">
      <alignment horizontal="right" vertical="center" wrapText="1"/>
    </xf>
    <xf numFmtId="0" fontId="1" fillId="0" borderId="0" xfId="0" applyFont="1" applyAlignment="1" applyProtection="1">
      <alignment horizontal="left"/>
    </xf>
    <xf numFmtId="0" fontId="25" fillId="0" borderId="0" xfId="0" applyFont="1" applyProtection="1"/>
    <xf numFmtId="0" fontId="0" fillId="0" borderId="0" xfId="0" quotePrefix="1" applyAlignment="1" applyProtection="1">
      <alignment horizontal="right"/>
    </xf>
    <xf numFmtId="0" fontId="9" fillId="0" borderId="0" xfId="0" applyFont="1" applyFill="1" applyAlignment="1" applyProtection="1">
      <alignment horizontal="center"/>
    </xf>
    <xf numFmtId="0" fontId="0" fillId="0" borderId="0" xfId="0" pivotButton="1" applyProtection="1"/>
    <xf numFmtId="0" fontId="0" fillId="0" borderId="0" xfId="0" applyAlignment="1" applyProtection="1">
      <alignment horizontal="right"/>
    </xf>
    <xf numFmtId="0" fontId="0" fillId="0" borderId="0" xfId="0" applyFont="1" applyAlignment="1" applyProtection="1">
      <alignment horizontal="right"/>
    </xf>
    <xf numFmtId="2" fontId="10" fillId="0" borderId="0" xfId="0" applyNumberFormat="1" applyFont="1" applyAlignment="1" applyProtection="1">
      <alignment horizontal="center"/>
    </xf>
    <xf numFmtId="9" fontId="1" fillId="0" borderId="0" xfId="1" applyFont="1" applyFill="1" applyAlignment="1" applyProtection="1">
      <alignment horizontal="center"/>
    </xf>
    <xf numFmtId="0" fontId="0" fillId="0" borderId="0" xfId="0" applyAlignment="1" applyProtection="1">
      <alignment horizontal="left"/>
    </xf>
    <xf numFmtId="0" fontId="0" fillId="0" borderId="0" xfId="0" applyNumberFormat="1" applyProtection="1"/>
    <xf numFmtId="0" fontId="3" fillId="0" borderId="0" xfId="0" applyFont="1" applyAlignment="1" applyProtection="1">
      <alignment horizontal="right"/>
    </xf>
    <xf numFmtId="0" fontId="0" fillId="0" borderId="0" xfId="0" applyFill="1" applyAlignment="1" applyProtection="1">
      <alignment horizontal="right"/>
    </xf>
    <xf numFmtId="2" fontId="10" fillId="0" borderId="2" xfId="0" applyNumberFormat="1" applyFont="1" applyBorder="1" applyAlignment="1" applyProtection="1">
      <alignment horizontal="center"/>
    </xf>
    <xf numFmtId="2" fontId="10" fillId="0" borderId="0" xfId="0" applyNumberFormat="1" applyFont="1" applyFill="1" applyBorder="1" applyAlignment="1" applyProtection="1">
      <alignment horizontal="center"/>
    </xf>
    <xf numFmtId="0" fontId="28" fillId="0" borderId="0" xfId="0" applyFont="1"/>
    <xf numFmtId="0" fontId="29" fillId="0" borderId="0" xfId="2" applyFont="1"/>
    <xf numFmtId="0" fontId="28" fillId="0" borderId="0" xfId="0" applyFont="1" applyFill="1"/>
    <xf numFmtId="1" fontId="1" fillId="9" borderId="1" xfId="0" applyNumberFormat="1" applyFont="1" applyFill="1" applyBorder="1" applyAlignment="1" applyProtection="1">
      <alignment horizontal="center" vertical="center"/>
    </xf>
    <xf numFmtId="0" fontId="18" fillId="5" borderId="0" xfId="0" applyFont="1" applyFill="1" applyBorder="1" applyAlignment="1" applyProtection="1">
      <alignment horizontal="center" vertical="top" wrapText="1"/>
    </xf>
    <xf numFmtId="0" fontId="18" fillId="6" borderId="0" xfId="0" applyFont="1" applyFill="1" applyBorder="1" applyAlignment="1" applyProtection="1">
      <alignment horizontal="center" vertical="top" wrapText="1"/>
    </xf>
    <xf numFmtId="0" fontId="18" fillId="7" borderId="0" xfId="0" applyFont="1" applyFill="1" applyBorder="1" applyAlignment="1" applyProtection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2">
    <dxf>
      <protection locked="1"/>
    </dxf>
    <dxf>
      <protection locked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pivotCacheDefinition" Target="pivotCache/pivotCacheDefinition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5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Staffing Profile (WTE)</a:t>
            </a:r>
          </a:p>
        </c:rich>
      </c:tx>
      <c:layout>
        <c:manualLayout>
          <c:xMode val="edge"/>
          <c:yMode val="edge"/>
          <c:x val="0.18412184005586324"/>
          <c:y val="2.244038940259972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2490597915473288E-2"/>
          <c:y val="9.7625117686884713E-2"/>
          <c:w val="0.58380242396711501"/>
          <c:h val="0.78249961789494427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Comparisons!$A$9</c:f>
              <c:strCache>
                <c:ptCount val="1"/>
                <c:pt idx="0">
                  <c:v>Other2</c:v>
                </c:pt>
              </c:strCache>
            </c:strRef>
          </c:tx>
          <c:invertIfNegative val="0"/>
          <c:cat>
            <c:strRef>
              <c:f>(Comparisons!$B$3,Comparisons!$D$3,Comparisons!$F$3)</c:f>
              <c:strCache>
                <c:ptCount val="3"/>
                <c:pt idx="0">
                  <c:v>Scenario 1</c:v>
                </c:pt>
                <c:pt idx="1">
                  <c:v>Scenario 2</c:v>
                </c:pt>
                <c:pt idx="2">
                  <c:v>Scenario 3</c:v>
                </c:pt>
              </c:strCache>
            </c:strRef>
          </c:cat>
          <c:val>
            <c:numRef>
              <c:f>(Comparisons!$B$9,Comparisons!$D$9,Comparisons!$F$9)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1"/>
          <c:tx>
            <c:strRef>
              <c:f>Comparisons!$A$8</c:f>
              <c:strCache>
                <c:ptCount val="1"/>
                <c:pt idx="0">
                  <c:v>Administrative</c:v>
                </c:pt>
              </c:strCache>
            </c:strRef>
          </c:tx>
          <c:invertIfNegative val="0"/>
          <c:cat>
            <c:strRef>
              <c:f>(Comparisons!$B$3,Comparisons!$D$3,Comparisons!$F$3)</c:f>
              <c:strCache>
                <c:ptCount val="3"/>
                <c:pt idx="0">
                  <c:v>Scenario 1</c:v>
                </c:pt>
                <c:pt idx="1">
                  <c:v>Scenario 2</c:v>
                </c:pt>
                <c:pt idx="2">
                  <c:v>Scenario 3</c:v>
                </c:pt>
              </c:strCache>
            </c:strRef>
          </c:cat>
          <c:val>
            <c:numRef>
              <c:f>(Comparisons!$B$8,Comparisons!$D$8,Comparisons!$F$8)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2"/>
          <c:tx>
            <c:strRef>
              <c:f>Comparisons!$A$7</c:f>
              <c:strCache>
                <c:ptCount val="1"/>
                <c:pt idx="0">
                  <c:v>Routine</c:v>
                </c:pt>
              </c:strCache>
            </c:strRef>
          </c:tx>
          <c:invertIfNegative val="0"/>
          <c:cat>
            <c:strRef>
              <c:f>(Comparisons!$B$3,Comparisons!$D$3,Comparisons!$F$3)</c:f>
              <c:strCache>
                <c:ptCount val="3"/>
                <c:pt idx="0">
                  <c:v>Scenario 1</c:v>
                </c:pt>
                <c:pt idx="1">
                  <c:v>Scenario 2</c:v>
                </c:pt>
                <c:pt idx="2">
                  <c:v>Scenario 3</c:v>
                </c:pt>
              </c:strCache>
            </c:strRef>
          </c:cat>
          <c:val>
            <c:numRef>
              <c:f>(Comparisons!$B$7,Comparisons!$D$7,Comparisons!$F$7)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3"/>
          <c:tx>
            <c:strRef>
              <c:f>Comparisons!$A$6</c:f>
              <c:strCache>
                <c:ptCount val="1"/>
                <c:pt idx="0">
                  <c:v>Specialist</c:v>
                </c:pt>
              </c:strCache>
            </c:strRef>
          </c:tx>
          <c:invertIfNegative val="0"/>
          <c:cat>
            <c:strRef>
              <c:f>(Comparisons!$B$3,Comparisons!$D$3,Comparisons!$F$3)</c:f>
              <c:strCache>
                <c:ptCount val="3"/>
                <c:pt idx="0">
                  <c:v>Scenario 1</c:v>
                </c:pt>
                <c:pt idx="1">
                  <c:v>Scenario 2</c:v>
                </c:pt>
                <c:pt idx="2">
                  <c:v>Scenario 3</c:v>
                </c:pt>
              </c:strCache>
            </c:strRef>
          </c:cat>
          <c:val>
            <c:numRef>
              <c:f>(Comparisons!$B$6,Comparisons!$D$6,Comparisons!$F$6)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4"/>
          <c:tx>
            <c:strRef>
              <c:f>Comparisons!$A$5</c:f>
              <c:strCache>
                <c:ptCount val="1"/>
                <c:pt idx="0">
                  <c:v>Highly Specialist</c:v>
                </c:pt>
              </c:strCache>
            </c:strRef>
          </c:tx>
          <c:invertIfNegative val="0"/>
          <c:cat>
            <c:strRef>
              <c:f>(Comparisons!$B$3,Comparisons!$D$3,Comparisons!$F$3)</c:f>
              <c:strCache>
                <c:ptCount val="3"/>
                <c:pt idx="0">
                  <c:v>Scenario 1</c:v>
                </c:pt>
                <c:pt idx="1">
                  <c:v>Scenario 2</c:v>
                </c:pt>
                <c:pt idx="2">
                  <c:v>Scenario 3</c:v>
                </c:pt>
              </c:strCache>
            </c:strRef>
          </c:cat>
          <c:val>
            <c:numRef>
              <c:f>(Comparisons!$B$5,Comparisons!$D$5,Comparisons!$F$5)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58813056"/>
        <c:axId val="58818944"/>
      </c:barChart>
      <c:catAx>
        <c:axId val="5881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8818944"/>
        <c:crosses val="autoZero"/>
        <c:auto val="1"/>
        <c:lblAlgn val="ctr"/>
        <c:lblOffset val="100"/>
        <c:noMultiLvlLbl val="0"/>
      </c:catAx>
      <c:valAx>
        <c:axId val="5881894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588130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Staffing Profile (%)</a:t>
            </a:r>
          </a:p>
        </c:rich>
      </c:tx>
      <c:layout>
        <c:manualLayout>
          <c:xMode val="edge"/>
          <c:yMode val="edge"/>
          <c:x val="0.21704059482988414"/>
          <c:y val="1.496025960173315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1891709393327"/>
          <c:y val="9.7625117686884713E-2"/>
          <c:w val="0.55227410478865502"/>
          <c:h val="0.78623968279537748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Comparisons!$A$9</c:f>
              <c:strCache>
                <c:ptCount val="1"/>
                <c:pt idx="0">
                  <c:v>Other2</c:v>
                </c:pt>
              </c:strCache>
            </c:strRef>
          </c:tx>
          <c:invertIfNegative val="0"/>
          <c:cat>
            <c:strRef>
              <c:f>(Comparisons!$B$3,Comparisons!$D$3,Comparisons!$F$3)</c:f>
              <c:strCache>
                <c:ptCount val="3"/>
                <c:pt idx="0">
                  <c:v>Scenario 1</c:v>
                </c:pt>
                <c:pt idx="1">
                  <c:v>Scenario 2</c:v>
                </c:pt>
                <c:pt idx="2">
                  <c:v>Scenario 3</c:v>
                </c:pt>
              </c:strCache>
            </c:strRef>
          </c:cat>
          <c:val>
            <c:numRef>
              <c:f>(Comparisons!$C$9,Comparisons!$E$9,Comparisons!$G$9)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1"/>
          <c:tx>
            <c:strRef>
              <c:f>Comparisons!$A$8</c:f>
              <c:strCache>
                <c:ptCount val="1"/>
                <c:pt idx="0">
                  <c:v>Administrative</c:v>
                </c:pt>
              </c:strCache>
            </c:strRef>
          </c:tx>
          <c:invertIfNegative val="0"/>
          <c:cat>
            <c:strRef>
              <c:f>(Comparisons!$B$3,Comparisons!$D$3,Comparisons!$F$3)</c:f>
              <c:strCache>
                <c:ptCount val="3"/>
                <c:pt idx="0">
                  <c:v>Scenario 1</c:v>
                </c:pt>
                <c:pt idx="1">
                  <c:v>Scenario 2</c:v>
                </c:pt>
                <c:pt idx="2">
                  <c:v>Scenario 3</c:v>
                </c:pt>
              </c:strCache>
            </c:strRef>
          </c:cat>
          <c:val>
            <c:numRef>
              <c:f>(Comparisons!$C$8,Comparisons!$E$8,Comparisons!$G$8)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2"/>
          <c:tx>
            <c:strRef>
              <c:f>Comparisons!$A$7</c:f>
              <c:strCache>
                <c:ptCount val="1"/>
                <c:pt idx="0">
                  <c:v>Routine</c:v>
                </c:pt>
              </c:strCache>
            </c:strRef>
          </c:tx>
          <c:invertIfNegative val="0"/>
          <c:cat>
            <c:strRef>
              <c:f>(Comparisons!$B$3,Comparisons!$D$3,Comparisons!$F$3)</c:f>
              <c:strCache>
                <c:ptCount val="3"/>
                <c:pt idx="0">
                  <c:v>Scenario 1</c:v>
                </c:pt>
                <c:pt idx="1">
                  <c:v>Scenario 2</c:v>
                </c:pt>
                <c:pt idx="2">
                  <c:v>Scenario 3</c:v>
                </c:pt>
              </c:strCache>
            </c:strRef>
          </c:cat>
          <c:val>
            <c:numRef>
              <c:f>(Comparisons!$C$7,Comparisons!$E$7,Comparisons!$G$7)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3"/>
          <c:tx>
            <c:strRef>
              <c:f>Comparisons!$A$6</c:f>
              <c:strCache>
                <c:ptCount val="1"/>
                <c:pt idx="0">
                  <c:v>Specialist</c:v>
                </c:pt>
              </c:strCache>
            </c:strRef>
          </c:tx>
          <c:invertIfNegative val="0"/>
          <c:cat>
            <c:strRef>
              <c:f>(Comparisons!$B$3,Comparisons!$D$3,Comparisons!$F$3)</c:f>
              <c:strCache>
                <c:ptCount val="3"/>
                <c:pt idx="0">
                  <c:v>Scenario 1</c:v>
                </c:pt>
                <c:pt idx="1">
                  <c:v>Scenario 2</c:v>
                </c:pt>
                <c:pt idx="2">
                  <c:v>Scenario 3</c:v>
                </c:pt>
              </c:strCache>
            </c:strRef>
          </c:cat>
          <c:val>
            <c:numRef>
              <c:f>(Comparisons!$C$6,Comparisons!$E$6,Comparisons!$G$6)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4"/>
          <c:tx>
            <c:strRef>
              <c:f>Comparisons!$A$5</c:f>
              <c:strCache>
                <c:ptCount val="1"/>
                <c:pt idx="0">
                  <c:v>Highly Specialist</c:v>
                </c:pt>
              </c:strCache>
            </c:strRef>
          </c:tx>
          <c:invertIfNegative val="0"/>
          <c:cat>
            <c:strRef>
              <c:f>(Comparisons!$B$3,Comparisons!$D$3,Comparisons!$F$3)</c:f>
              <c:strCache>
                <c:ptCount val="3"/>
                <c:pt idx="0">
                  <c:v>Scenario 1</c:v>
                </c:pt>
                <c:pt idx="1">
                  <c:v>Scenario 2</c:v>
                </c:pt>
                <c:pt idx="2">
                  <c:v>Scenario 3</c:v>
                </c:pt>
              </c:strCache>
            </c:strRef>
          </c:cat>
          <c:val>
            <c:numRef>
              <c:f>(Comparisons!$C$5,Comparisons!$E$5,Comparisons!$G$5)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58015104"/>
        <c:axId val="58029184"/>
      </c:barChart>
      <c:catAx>
        <c:axId val="5801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8029184"/>
        <c:crosses val="autoZero"/>
        <c:auto val="1"/>
        <c:lblAlgn val="ctr"/>
        <c:lblOffset val="100"/>
        <c:noMultiLvlLbl val="0"/>
      </c:catAx>
      <c:valAx>
        <c:axId val="58029184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8015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7115175</xdr:colOff>
      <xdr:row>0</xdr:row>
      <xdr:rowOff>0</xdr:rowOff>
    </xdr:from>
    <xdr:to>
      <xdr:col>1</xdr:col>
      <xdr:colOff>8287890</xdr:colOff>
      <xdr:row>3</xdr:row>
      <xdr:rowOff>3540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1311" y="0"/>
          <a:ext cx="1172715" cy="6529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2047875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6267450" y="521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2</xdr:col>
      <xdr:colOff>2047875</xdr:colOff>
      <xdr:row>26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6410325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 editAs="oneCell">
    <xdr:from>
      <xdr:col>4</xdr:col>
      <xdr:colOff>133350</xdr:colOff>
      <xdr:row>0</xdr:row>
      <xdr:rowOff>52791</xdr:rowOff>
    </xdr:from>
    <xdr:to>
      <xdr:col>4</xdr:col>
      <xdr:colOff>1455064</xdr:colOff>
      <xdr:row>2</xdr:row>
      <xdr:rowOff>261990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52791"/>
          <a:ext cx="1321714" cy="733074"/>
        </a:xfrm>
        <a:prstGeom prst="rect">
          <a:avLst/>
        </a:prstGeom>
      </xdr:spPr>
    </xdr:pic>
    <xdr:clientData/>
  </xdr:twoCellAnchor>
  <xdr:oneCellAnchor>
    <xdr:from>
      <xdr:col>2</xdr:col>
      <xdr:colOff>2047875</xdr:colOff>
      <xdr:row>42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6410325" y="491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2</xdr:col>
      <xdr:colOff>2047875</xdr:colOff>
      <xdr:row>41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6410325" y="491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2047875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4962525" y="531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2047875</xdr:colOff>
      <xdr:row>0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50577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2</xdr:col>
      <xdr:colOff>2047875</xdr:colOff>
      <xdr:row>0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6410325" y="491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2047875</xdr:colOff>
      <xdr:row>0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50577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2</xdr:col>
      <xdr:colOff>2047875</xdr:colOff>
      <xdr:row>26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641032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2</xdr:col>
      <xdr:colOff>2047875</xdr:colOff>
      <xdr:row>42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6410325" y="842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2</xdr:col>
      <xdr:colOff>2047875</xdr:colOff>
      <xdr:row>41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6410325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 editAs="oneCell">
    <xdr:from>
      <xdr:col>4</xdr:col>
      <xdr:colOff>142875</xdr:colOff>
      <xdr:row>0</xdr:row>
      <xdr:rowOff>57150</xdr:rowOff>
    </xdr:from>
    <xdr:to>
      <xdr:col>4</xdr:col>
      <xdr:colOff>1464589</xdr:colOff>
      <xdr:row>2</xdr:row>
      <xdr:rowOff>266349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57150"/>
          <a:ext cx="1321714" cy="733074"/>
        </a:xfrm>
        <a:prstGeom prst="rect">
          <a:avLst/>
        </a:prstGeom>
      </xdr:spPr>
    </xdr:pic>
    <xdr:clientData/>
  </xdr:twoCellAnchor>
  <xdr:oneCellAnchor>
    <xdr:from>
      <xdr:col>2</xdr:col>
      <xdr:colOff>2047875</xdr:colOff>
      <xdr:row>26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641032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2</xdr:col>
      <xdr:colOff>2047875</xdr:colOff>
      <xdr:row>26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641032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2047875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4962525" y="531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2047875</xdr:colOff>
      <xdr:row>0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50577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2</xdr:col>
      <xdr:colOff>2047875</xdr:colOff>
      <xdr:row>0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6410325" y="491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 editAs="oneCell">
    <xdr:from>
      <xdr:col>4</xdr:col>
      <xdr:colOff>149537</xdr:colOff>
      <xdr:row>0</xdr:row>
      <xdr:rowOff>47625</xdr:rowOff>
    </xdr:from>
    <xdr:to>
      <xdr:col>4</xdr:col>
      <xdr:colOff>1471251</xdr:colOff>
      <xdr:row>2</xdr:row>
      <xdr:rowOff>256824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2462" y="47625"/>
          <a:ext cx="1321714" cy="733074"/>
        </a:xfrm>
        <a:prstGeom prst="rect">
          <a:avLst/>
        </a:prstGeom>
      </xdr:spPr>
    </xdr:pic>
    <xdr:clientData/>
  </xdr:twoCellAnchor>
  <xdr:oneCellAnchor>
    <xdr:from>
      <xdr:col>1</xdr:col>
      <xdr:colOff>2047875</xdr:colOff>
      <xdr:row>0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50577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2047875</xdr:colOff>
      <xdr:row>0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50577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2</xdr:col>
      <xdr:colOff>2047875</xdr:colOff>
      <xdr:row>0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64103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2047875</xdr:colOff>
      <xdr:row>0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50577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2</xdr:col>
      <xdr:colOff>2047875</xdr:colOff>
      <xdr:row>26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641032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2</xdr:col>
      <xdr:colOff>2047875</xdr:colOff>
      <xdr:row>42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6410325" y="842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2</xdr:col>
      <xdr:colOff>2047875</xdr:colOff>
      <xdr:row>41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6410325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2</xdr:col>
      <xdr:colOff>2047875</xdr:colOff>
      <xdr:row>26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641032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2</xdr:col>
      <xdr:colOff>2047875</xdr:colOff>
      <xdr:row>26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641032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11</xdr:row>
      <xdr:rowOff>4761</xdr:rowOff>
    </xdr:from>
    <xdr:to>
      <xdr:col>4</xdr:col>
      <xdr:colOff>371475</xdr:colOff>
      <xdr:row>28</xdr:row>
      <xdr:rowOff>161924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533400</xdr:colOff>
      <xdr:row>0</xdr:row>
      <xdr:rowOff>57150</xdr:rowOff>
    </xdr:from>
    <xdr:to>
      <xdr:col>10</xdr:col>
      <xdr:colOff>486915</xdr:colOff>
      <xdr:row>2</xdr:row>
      <xdr:rowOff>149938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125" y="57150"/>
          <a:ext cx="1172715" cy="654763"/>
        </a:xfrm>
        <a:prstGeom prst="rect">
          <a:avLst/>
        </a:prstGeom>
      </xdr:spPr>
    </xdr:pic>
    <xdr:clientData/>
  </xdr:twoCellAnchor>
  <xdr:twoCellAnchor>
    <xdr:from>
      <xdr:col>4</xdr:col>
      <xdr:colOff>495300</xdr:colOff>
      <xdr:row>11</xdr:row>
      <xdr:rowOff>9525</xdr:rowOff>
    </xdr:from>
    <xdr:to>
      <xdr:col>10</xdr:col>
      <xdr:colOff>571501</xdr:colOff>
      <xdr:row>28</xdr:row>
      <xdr:rowOff>166688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ith Butterfield" refreshedDate="43076.975826620372" createdVersion="4" refreshedVersion="4" minRefreshableVersion="3" recordCount="12">
  <cacheSource type="worksheet">
    <worksheetSource ref="C28:E40" sheet="Scenario2"/>
  </cacheSource>
  <cacheFields count="3">
    <cacheField name="(Grade Code)" numFmtId="0">
      <sharedItems containsNonDate="0" containsBlank="1" count="5">
        <m/>
        <s v="H" u="1"/>
        <s v="A" u="1"/>
        <s v="R" u="1"/>
        <s v="S" u="1"/>
      </sharedItems>
    </cacheField>
    <cacheField name="(How many weeks per year)" numFmtId="1">
      <sharedItems containsNonDate="0" containsString="0" containsBlank="1"/>
    </cacheField>
    <cacheField name="(Hours per year)" numFmtId="165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Keith Butterfield" refreshedDate="43076.975826967595" createdVersion="4" refreshedVersion="4" minRefreshableVersion="3" recordCount="20">
  <cacheSource type="worksheet">
    <worksheetSource ref="C6:E26" sheet="Scenario2"/>
  </cacheSource>
  <cacheFields count="3">
    <cacheField name="(Grade Code)" numFmtId="0">
      <sharedItems containsBlank="1" count="4">
        <s v="R"/>
        <s v="H"/>
        <s v="S"/>
        <m/>
      </sharedItems>
    </cacheField>
    <cacheField name="(Procedures per year)" numFmtId="0">
      <sharedItems containsNonDate="0" containsString="0" containsBlank="1"/>
    </cacheField>
    <cacheField name="(Hours per year)" numFmtId="165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Keith Butterfield" refreshedDate="43076.975827199072" createdVersion="4" refreshedVersion="4" minRefreshableVersion="3" recordCount="12">
  <cacheSource type="worksheet">
    <worksheetSource ref="C28:E40" sheet="Scenario1"/>
  </cacheSource>
  <cacheFields count="3">
    <cacheField name="(Grade Code)" numFmtId="0">
      <sharedItems containsNonDate="0" containsBlank="1" count="5">
        <m/>
        <s v="H" u="1"/>
        <s v="A" u="1"/>
        <s v="R" u="1"/>
        <s v="S" u="1"/>
      </sharedItems>
    </cacheField>
    <cacheField name="(How many weeks per year)" numFmtId="1">
      <sharedItems containsNonDate="0" containsString="0" containsBlank="1"/>
    </cacheField>
    <cacheField name="(Hours per year)" numFmtId="165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Keith Butterfield" refreshedDate="43076.975827546295" createdVersion="4" refreshedVersion="4" minRefreshableVersion="3" recordCount="20">
  <cacheSource type="worksheet">
    <worksheetSource ref="C6:E26" sheet="Scenario1"/>
  </cacheSource>
  <cacheFields count="3">
    <cacheField name="(Grade Code)" numFmtId="0">
      <sharedItems containsBlank="1" count="4">
        <s v="R"/>
        <s v="H"/>
        <s v="S"/>
        <m/>
      </sharedItems>
    </cacheField>
    <cacheField name="(Procedures per year)" numFmtId="0">
      <sharedItems containsNonDate="0" containsString="0" containsBlank="1"/>
    </cacheField>
    <cacheField name="(Hours per year)" numFmtId="165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Keith Butterfield" refreshedDate="43076.975827893519" createdVersion="4" refreshedVersion="4" minRefreshableVersion="3" recordCount="20">
  <cacheSource type="worksheet">
    <worksheetSource ref="C6:E26" sheet="Scenario3"/>
  </cacheSource>
  <cacheFields count="3">
    <cacheField name="(Grade Code)" numFmtId="0">
      <sharedItems containsBlank="1" count="4">
        <s v="R"/>
        <s v="H"/>
        <s v="S"/>
        <m/>
      </sharedItems>
    </cacheField>
    <cacheField name="(Procedures per year)" numFmtId="0">
      <sharedItems containsNonDate="0" containsString="0" containsBlank="1"/>
    </cacheField>
    <cacheField name="(Hours per year)" numFmtId="165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Keith Butterfield" refreshedDate="43076.975827893519" createdVersion="4" refreshedVersion="4" minRefreshableVersion="3" recordCount="12">
  <cacheSource type="worksheet">
    <worksheetSource ref="C28:E40" sheet="Scenario3"/>
  </cacheSource>
  <cacheFields count="3">
    <cacheField name="(Grade Code)" numFmtId="0">
      <sharedItems containsNonDate="0" containsBlank="1" count="5">
        <m/>
        <s v="H" u="1"/>
        <s v="A" u="1"/>
        <s v="R" u="1"/>
        <s v="S" u="1"/>
      </sharedItems>
    </cacheField>
    <cacheField name="(How many weeks per year)" numFmtId="1">
      <sharedItems containsNonDate="0" containsString="0" containsBlank="1"/>
    </cacheField>
    <cacheField name="(Hours per year)" numFmtId="165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m/>
    <n v="0"/>
  </r>
  <r>
    <x v="0"/>
    <m/>
    <n v="0"/>
  </r>
  <r>
    <x v="0"/>
    <m/>
    <n v="0"/>
  </r>
  <r>
    <x v="0"/>
    <m/>
    <n v="0"/>
  </r>
  <r>
    <x v="0"/>
    <m/>
    <n v="0"/>
  </r>
  <r>
    <x v="0"/>
    <m/>
    <n v="0"/>
  </r>
  <r>
    <x v="0"/>
    <m/>
    <n v="0"/>
  </r>
  <r>
    <x v="0"/>
    <m/>
    <n v="0"/>
  </r>
  <r>
    <x v="0"/>
    <m/>
    <m/>
  </r>
  <r>
    <x v="0"/>
    <m/>
    <m/>
  </r>
  <r>
    <x v="0"/>
    <m/>
    <m/>
  </r>
  <r>
    <x v="0"/>
    <m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0">
  <r>
    <x v="0"/>
    <m/>
    <n v="0"/>
  </r>
  <r>
    <x v="0"/>
    <m/>
    <n v="0"/>
  </r>
  <r>
    <x v="1"/>
    <m/>
    <n v="0"/>
  </r>
  <r>
    <x v="0"/>
    <m/>
    <n v="0"/>
  </r>
  <r>
    <x v="2"/>
    <m/>
    <n v="0"/>
  </r>
  <r>
    <x v="2"/>
    <m/>
    <n v="0"/>
  </r>
  <r>
    <x v="1"/>
    <m/>
    <n v="0"/>
  </r>
  <r>
    <x v="0"/>
    <m/>
    <n v="0"/>
  </r>
  <r>
    <x v="0"/>
    <m/>
    <n v="0"/>
  </r>
  <r>
    <x v="2"/>
    <m/>
    <n v="0"/>
  </r>
  <r>
    <x v="2"/>
    <m/>
    <n v="0"/>
  </r>
  <r>
    <x v="2"/>
    <m/>
    <n v="0"/>
  </r>
  <r>
    <x v="0"/>
    <m/>
    <n v="0"/>
  </r>
  <r>
    <x v="2"/>
    <m/>
    <n v="0"/>
  </r>
  <r>
    <x v="0"/>
    <m/>
    <n v="0"/>
  </r>
  <r>
    <x v="0"/>
    <m/>
    <n v="0"/>
  </r>
  <r>
    <x v="3"/>
    <m/>
    <n v="0"/>
  </r>
  <r>
    <x v="3"/>
    <m/>
    <n v="0"/>
  </r>
  <r>
    <x v="3"/>
    <m/>
    <n v="0"/>
  </r>
  <r>
    <x v="3"/>
    <m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2">
  <r>
    <x v="0"/>
    <m/>
    <n v="0"/>
  </r>
  <r>
    <x v="0"/>
    <m/>
    <n v="0"/>
  </r>
  <r>
    <x v="0"/>
    <m/>
    <n v="0"/>
  </r>
  <r>
    <x v="0"/>
    <m/>
    <n v="0"/>
  </r>
  <r>
    <x v="0"/>
    <m/>
    <n v="0"/>
  </r>
  <r>
    <x v="0"/>
    <m/>
    <n v="0"/>
  </r>
  <r>
    <x v="0"/>
    <m/>
    <n v="0"/>
  </r>
  <r>
    <x v="0"/>
    <m/>
    <n v="0"/>
  </r>
  <r>
    <x v="0"/>
    <m/>
    <m/>
  </r>
  <r>
    <x v="0"/>
    <m/>
    <m/>
  </r>
  <r>
    <x v="0"/>
    <m/>
    <m/>
  </r>
  <r>
    <x v="0"/>
    <m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20">
  <r>
    <x v="0"/>
    <m/>
    <n v="0"/>
  </r>
  <r>
    <x v="0"/>
    <m/>
    <n v="0"/>
  </r>
  <r>
    <x v="1"/>
    <m/>
    <n v="0"/>
  </r>
  <r>
    <x v="0"/>
    <m/>
    <n v="0"/>
  </r>
  <r>
    <x v="2"/>
    <m/>
    <n v="0"/>
  </r>
  <r>
    <x v="2"/>
    <m/>
    <n v="0"/>
  </r>
  <r>
    <x v="1"/>
    <m/>
    <n v="0"/>
  </r>
  <r>
    <x v="0"/>
    <m/>
    <n v="0"/>
  </r>
  <r>
    <x v="0"/>
    <m/>
    <n v="0"/>
  </r>
  <r>
    <x v="2"/>
    <m/>
    <n v="0"/>
  </r>
  <r>
    <x v="2"/>
    <m/>
    <n v="0"/>
  </r>
  <r>
    <x v="2"/>
    <m/>
    <n v="0"/>
  </r>
  <r>
    <x v="0"/>
    <m/>
    <n v="0"/>
  </r>
  <r>
    <x v="2"/>
    <m/>
    <n v="0"/>
  </r>
  <r>
    <x v="0"/>
    <m/>
    <n v="0"/>
  </r>
  <r>
    <x v="0"/>
    <m/>
    <n v="0"/>
  </r>
  <r>
    <x v="3"/>
    <m/>
    <n v="0"/>
  </r>
  <r>
    <x v="3"/>
    <m/>
    <n v="0"/>
  </r>
  <r>
    <x v="3"/>
    <m/>
    <n v="0"/>
  </r>
  <r>
    <x v="3"/>
    <m/>
    <n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20">
  <r>
    <x v="0"/>
    <m/>
    <n v="0"/>
  </r>
  <r>
    <x v="0"/>
    <m/>
    <n v="0"/>
  </r>
  <r>
    <x v="1"/>
    <m/>
    <n v="0"/>
  </r>
  <r>
    <x v="0"/>
    <m/>
    <n v="0"/>
  </r>
  <r>
    <x v="2"/>
    <m/>
    <n v="0"/>
  </r>
  <r>
    <x v="2"/>
    <m/>
    <n v="0"/>
  </r>
  <r>
    <x v="1"/>
    <m/>
    <n v="0"/>
  </r>
  <r>
    <x v="0"/>
    <m/>
    <n v="0"/>
  </r>
  <r>
    <x v="0"/>
    <m/>
    <n v="0"/>
  </r>
  <r>
    <x v="2"/>
    <m/>
    <n v="0"/>
  </r>
  <r>
    <x v="2"/>
    <m/>
    <n v="0"/>
  </r>
  <r>
    <x v="2"/>
    <m/>
    <n v="0"/>
  </r>
  <r>
    <x v="0"/>
    <m/>
    <n v="0"/>
  </r>
  <r>
    <x v="2"/>
    <m/>
    <n v="0"/>
  </r>
  <r>
    <x v="0"/>
    <m/>
    <n v="0"/>
  </r>
  <r>
    <x v="0"/>
    <m/>
    <n v="0"/>
  </r>
  <r>
    <x v="3"/>
    <m/>
    <n v="0"/>
  </r>
  <r>
    <x v="3"/>
    <m/>
    <n v="0"/>
  </r>
  <r>
    <x v="3"/>
    <m/>
    <n v="0"/>
  </r>
  <r>
    <x v="3"/>
    <m/>
    <n v="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12">
  <r>
    <x v="0"/>
    <m/>
    <n v="0"/>
  </r>
  <r>
    <x v="0"/>
    <m/>
    <n v="0"/>
  </r>
  <r>
    <x v="0"/>
    <m/>
    <n v="0"/>
  </r>
  <r>
    <x v="0"/>
    <m/>
    <n v="0"/>
  </r>
  <r>
    <x v="0"/>
    <m/>
    <n v="0"/>
  </r>
  <r>
    <x v="0"/>
    <m/>
    <n v="0"/>
  </r>
  <r>
    <x v="0"/>
    <m/>
    <n v="0"/>
  </r>
  <r>
    <x v="0"/>
    <m/>
    <n v="0"/>
  </r>
  <r>
    <x v="0"/>
    <m/>
    <m/>
  </r>
  <r>
    <x v="0"/>
    <m/>
    <m/>
  </r>
  <r>
    <x v="0"/>
    <m/>
    <m/>
  </r>
  <r>
    <x v="0"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name="PivotTable10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60:H62" firstHeaderRow="1" firstDataRow="1" firstDataCol="1"/>
  <pivotFields count="3">
    <pivotField axis="axisRow" showAll="0" defaultSubtotal="0">
      <items count="5">
        <item m="1" x="2"/>
        <item m="1" x="1"/>
        <item m="1" x="3"/>
        <item m="1" x="4"/>
        <item x="0"/>
      </items>
    </pivotField>
    <pivotField showAll="0"/>
    <pivotField dataField="1" showAll="0" defaultSubtotal="0"/>
  </pivotFields>
  <rowFields count="1">
    <field x="0"/>
  </rowFields>
  <rowItems count="2">
    <i>
      <x v="4"/>
    </i>
    <i t="grand">
      <x/>
    </i>
  </rowItems>
  <colItems count="1">
    <i/>
  </colItems>
  <dataFields count="1">
    <dataField name="Sum of (Hours per year)" fld="2" baseField="0" baseItem="3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9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48:H53" firstHeaderRow="1" firstDataRow="1" firstDataCol="1"/>
  <pivotFields count="3">
    <pivotField axis="axisRow" showAll="0" defaultSubtotal="0">
      <items count="4">
        <item x="1"/>
        <item x="0"/>
        <item x="2"/>
        <item x="3"/>
      </items>
    </pivotField>
    <pivotField showAll="0"/>
    <pivotField dataField="1" numFmtId="165" showAll="0" defaultSubtota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(Hours per year)" fld="2" baseField="0" baseItem="0"/>
  </dataFields>
  <formats count="1">
    <format dxfId="1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60:H62" firstHeaderRow="1" firstDataRow="1" firstDataCol="1"/>
  <pivotFields count="3">
    <pivotField axis="axisRow" showAll="0">
      <items count="6">
        <item m="1" x="2"/>
        <item m="1" x="1"/>
        <item m="1" x="3"/>
        <item m="1" x="4"/>
        <item x="0"/>
        <item t="default"/>
      </items>
    </pivotField>
    <pivotField showAll="0"/>
    <pivotField dataField="1" showAll="0"/>
  </pivotFields>
  <rowFields count="1">
    <field x="0"/>
  </rowFields>
  <rowItems count="2">
    <i>
      <x v="4"/>
    </i>
    <i t="grand">
      <x/>
    </i>
  </rowItems>
  <colItems count="1">
    <i/>
  </colItems>
  <dataFields count="1">
    <dataField name="Sum of (Hours per year)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48:H53" firstHeaderRow="1" firstDataRow="1" firstDataCol="1"/>
  <pivotFields count="3">
    <pivotField axis="axisRow" showAll="0">
      <items count="5">
        <item x="1"/>
        <item x="0"/>
        <item x="2"/>
        <item x="3"/>
        <item t="default"/>
      </items>
    </pivotField>
    <pivotField showAll="0"/>
    <pivotField dataField="1" numFmtId="165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(Hours per year)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16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60:H62" firstHeaderRow="1" firstDataRow="1" firstDataCol="1"/>
  <pivotFields count="3">
    <pivotField axis="axisRow" showAll="0">
      <items count="6">
        <item m="1" x="2"/>
        <item m="1" x="1"/>
        <item m="1" x="3"/>
        <item m="1" x="4"/>
        <item x="0"/>
        <item t="default"/>
      </items>
    </pivotField>
    <pivotField showAll="0"/>
    <pivotField dataField="1" showAll="0"/>
  </pivotFields>
  <rowFields count="1">
    <field x="0"/>
  </rowFields>
  <rowItems count="2">
    <i>
      <x v="4"/>
    </i>
    <i t="grand">
      <x/>
    </i>
  </rowItems>
  <colItems count="1">
    <i/>
  </colItems>
  <dataFields count="1">
    <dataField name="Sum of (Hours per year)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15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48:H53" firstHeaderRow="1" firstDataRow="1" firstDataCol="1"/>
  <pivotFields count="3">
    <pivotField axis="axisRow" showAll="0">
      <items count="5">
        <item x="1"/>
        <item x="0"/>
        <item x="2"/>
        <item x="3"/>
        <item t="default"/>
      </items>
    </pivotField>
    <pivotField showAll="0"/>
    <pivotField dataField="1" numFmtId="165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(Hours per year)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73"/>
  <sheetViews>
    <sheetView tabSelected="1" zoomScaleNormal="100" workbookViewId="0"/>
  </sheetViews>
  <sheetFormatPr defaultRowHeight="15" x14ac:dyDescent="0.25"/>
  <cols>
    <col min="2" max="2" width="142.28515625" style="3" customWidth="1"/>
    <col min="3" max="3" width="33.42578125" style="2" customWidth="1"/>
  </cols>
  <sheetData>
    <row r="1" spans="2:3" ht="21" x14ac:dyDescent="0.35">
      <c r="B1" s="6" t="s">
        <v>31</v>
      </c>
    </row>
    <row r="2" spans="2:3" s="7" customFormat="1" x14ac:dyDescent="0.25">
      <c r="B2" s="17"/>
      <c r="C2" s="2"/>
    </row>
    <row r="3" spans="2:3" s="7" customFormat="1" x14ac:dyDescent="0.25">
      <c r="B3" s="18" t="s">
        <v>78</v>
      </c>
      <c r="C3" s="2"/>
    </row>
    <row r="4" spans="2:3" s="7" customFormat="1" x14ac:dyDescent="0.25">
      <c r="B4" s="18" t="s">
        <v>50</v>
      </c>
      <c r="C4" s="2"/>
    </row>
    <row r="5" spans="2:3" s="7" customFormat="1" x14ac:dyDescent="0.25">
      <c r="B5" s="18" t="s">
        <v>139</v>
      </c>
      <c r="C5" s="2"/>
    </row>
    <row r="6" spans="2:3" s="7" customFormat="1" x14ac:dyDescent="0.25">
      <c r="B6" s="18" t="s">
        <v>115</v>
      </c>
      <c r="C6" s="2"/>
    </row>
    <row r="7" spans="2:3" s="7" customFormat="1" x14ac:dyDescent="0.25">
      <c r="B7" s="18" t="s">
        <v>42</v>
      </c>
      <c r="C7" s="2"/>
    </row>
    <row r="8" spans="2:3" s="7" customFormat="1" x14ac:dyDescent="0.25">
      <c r="B8" s="18"/>
      <c r="C8" s="2"/>
    </row>
    <row r="9" spans="2:3" x14ac:dyDescent="0.25">
      <c r="B9" s="153" t="s">
        <v>55</v>
      </c>
    </row>
    <row r="10" spans="2:3" x14ac:dyDescent="0.25">
      <c r="B10" s="30" t="s">
        <v>56</v>
      </c>
    </row>
    <row r="11" spans="2:3" x14ac:dyDescent="0.25">
      <c r="B11" s="18" t="s">
        <v>32</v>
      </c>
    </row>
    <row r="12" spans="2:3" s="7" customFormat="1" x14ac:dyDescent="0.25">
      <c r="B12" s="18" t="s">
        <v>33</v>
      </c>
      <c r="C12" s="2"/>
    </row>
    <row r="13" spans="2:3" x14ac:dyDescent="0.25">
      <c r="B13" s="18" t="s">
        <v>140</v>
      </c>
    </row>
    <row r="14" spans="2:3" x14ac:dyDescent="0.25">
      <c r="B14" s="18" t="s">
        <v>72</v>
      </c>
    </row>
    <row r="15" spans="2:3" x14ac:dyDescent="0.25">
      <c r="B15" s="18" t="s">
        <v>34</v>
      </c>
    </row>
    <row r="16" spans="2:3" s="7" customFormat="1" x14ac:dyDescent="0.25">
      <c r="B16" s="18"/>
      <c r="C16" s="2"/>
    </row>
    <row r="17" spans="2:3" s="7" customFormat="1" x14ac:dyDescent="0.25">
      <c r="B17" s="75" t="s">
        <v>148</v>
      </c>
      <c r="C17" s="2"/>
    </row>
    <row r="18" spans="2:3" s="7" customFormat="1" x14ac:dyDescent="0.25">
      <c r="B18" s="26" t="s">
        <v>108</v>
      </c>
      <c r="C18" s="2"/>
    </row>
    <row r="19" spans="2:3" s="7" customFormat="1" x14ac:dyDescent="0.25">
      <c r="B19" s="26" t="s">
        <v>116</v>
      </c>
      <c r="C19" s="2"/>
    </row>
    <row r="20" spans="2:3" s="7" customFormat="1" x14ac:dyDescent="0.25">
      <c r="B20" s="26" t="s">
        <v>117</v>
      </c>
      <c r="C20" s="2"/>
    </row>
    <row r="21" spans="2:3" s="7" customFormat="1" x14ac:dyDescent="0.25">
      <c r="B21" s="18" t="s">
        <v>113</v>
      </c>
      <c r="C21" s="2"/>
    </row>
    <row r="22" spans="2:3" x14ac:dyDescent="0.25">
      <c r="B22" s="18"/>
    </row>
    <row r="23" spans="2:3" x14ac:dyDescent="0.25">
      <c r="B23" s="18" t="s">
        <v>73</v>
      </c>
    </row>
    <row r="24" spans="2:3" x14ac:dyDescent="0.25">
      <c r="B24" s="18" t="s">
        <v>118</v>
      </c>
    </row>
    <row r="25" spans="2:3" s="7" customFormat="1" x14ac:dyDescent="0.25">
      <c r="B25" s="152" t="s">
        <v>119</v>
      </c>
      <c r="C25" s="2"/>
    </row>
    <row r="26" spans="2:3" s="7" customFormat="1" x14ac:dyDescent="0.25">
      <c r="B26" s="152" t="s">
        <v>120</v>
      </c>
      <c r="C26" s="2"/>
    </row>
    <row r="27" spans="2:3" s="7" customFormat="1" x14ac:dyDescent="0.25">
      <c r="B27" s="18"/>
      <c r="C27" s="2"/>
    </row>
    <row r="28" spans="2:3" x14ac:dyDescent="0.25">
      <c r="B28" s="153" t="s">
        <v>57</v>
      </c>
    </row>
    <row r="29" spans="2:3" x14ac:dyDescent="0.25">
      <c r="B29" s="18" t="s">
        <v>136</v>
      </c>
    </row>
    <row r="30" spans="2:3" x14ac:dyDescent="0.25">
      <c r="B30" s="18" t="s">
        <v>82</v>
      </c>
    </row>
    <row r="31" spans="2:3" x14ac:dyDescent="0.25">
      <c r="B31" s="26" t="s">
        <v>49</v>
      </c>
    </row>
    <row r="32" spans="2:3" x14ac:dyDescent="0.25">
      <c r="B32" s="26" t="s">
        <v>83</v>
      </c>
    </row>
    <row r="33" spans="2:3" x14ac:dyDescent="0.25">
      <c r="B33" s="18"/>
    </row>
    <row r="34" spans="2:3" x14ac:dyDescent="0.25">
      <c r="B34" s="27" t="s">
        <v>107</v>
      </c>
    </row>
    <row r="35" spans="2:3" x14ac:dyDescent="0.25">
      <c r="B35" s="18" t="s">
        <v>80</v>
      </c>
    </row>
    <row r="36" spans="2:3" x14ac:dyDescent="0.25">
      <c r="B36" s="18" t="s">
        <v>121</v>
      </c>
    </row>
    <row r="37" spans="2:3" x14ac:dyDescent="0.25">
      <c r="B37" s="24" t="s">
        <v>35</v>
      </c>
    </row>
    <row r="38" spans="2:3" x14ac:dyDescent="0.25">
      <c r="B38" s="24" t="s">
        <v>79</v>
      </c>
    </row>
    <row r="39" spans="2:3" x14ac:dyDescent="0.25">
      <c r="B39" s="24" t="s">
        <v>122</v>
      </c>
    </row>
    <row r="40" spans="2:3" x14ac:dyDescent="0.25">
      <c r="B40" s="24" t="s">
        <v>75</v>
      </c>
    </row>
    <row r="41" spans="2:3" x14ac:dyDescent="0.25">
      <c r="B41" s="24" t="s">
        <v>36</v>
      </c>
    </row>
    <row r="42" spans="2:3" s="7" customFormat="1" x14ac:dyDescent="0.25">
      <c r="B42" s="24" t="s">
        <v>37</v>
      </c>
      <c r="C42" s="2"/>
    </row>
    <row r="43" spans="2:3" s="7" customFormat="1" x14ac:dyDescent="0.25">
      <c r="B43" s="18" t="s">
        <v>84</v>
      </c>
      <c r="C43" s="2"/>
    </row>
    <row r="44" spans="2:3" x14ac:dyDescent="0.25">
      <c r="B44" s="19"/>
    </row>
    <row r="45" spans="2:3" x14ac:dyDescent="0.25">
      <c r="B45" s="19" t="s">
        <v>43</v>
      </c>
    </row>
    <row r="46" spans="2:3" x14ac:dyDescent="0.25">
      <c r="B46" s="18" t="s">
        <v>81</v>
      </c>
    </row>
    <row r="47" spans="2:3" x14ac:dyDescent="0.25">
      <c r="B47" s="18" t="s">
        <v>76</v>
      </c>
    </row>
    <row r="48" spans="2:3" x14ac:dyDescent="0.25">
      <c r="B48" s="18" t="s">
        <v>124</v>
      </c>
    </row>
    <row r="49" spans="2:3" x14ac:dyDescent="0.25">
      <c r="B49" s="18"/>
    </row>
    <row r="50" spans="2:3" x14ac:dyDescent="0.25">
      <c r="B50" s="19" t="s">
        <v>123</v>
      </c>
    </row>
    <row r="51" spans="2:3" x14ac:dyDescent="0.25">
      <c r="B51" s="2" t="s">
        <v>137</v>
      </c>
    </row>
    <row r="52" spans="2:3" x14ac:dyDescent="0.25">
      <c r="B52" s="18" t="s">
        <v>125</v>
      </c>
    </row>
    <row r="53" spans="2:3" x14ac:dyDescent="0.25">
      <c r="B53" s="18" t="s">
        <v>126</v>
      </c>
    </row>
    <row r="54" spans="2:3" x14ac:dyDescent="0.25">
      <c r="B54" s="2" t="s">
        <v>109</v>
      </c>
    </row>
    <row r="55" spans="2:3" s="7" customFormat="1" x14ac:dyDescent="0.25">
      <c r="B55" s="18"/>
      <c r="C55" s="2"/>
    </row>
    <row r="56" spans="2:3" x14ac:dyDescent="0.25">
      <c r="B56" s="19" t="s">
        <v>44</v>
      </c>
    </row>
    <row r="57" spans="2:3" x14ac:dyDescent="0.25">
      <c r="B57" s="18" t="s">
        <v>128</v>
      </c>
    </row>
    <row r="58" spans="2:3" x14ac:dyDescent="0.25">
      <c r="B58" s="18" t="s">
        <v>138</v>
      </c>
    </row>
    <row r="59" spans="2:3" s="7" customFormat="1" x14ac:dyDescent="0.25">
      <c r="B59" s="18"/>
      <c r="C59" s="2"/>
    </row>
    <row r="60" spans="2:3" x14ac:dyDescent="0.25">
      <c r="B60" s="19" t="s">
        <v>74</v>
      </c>
    </row>
    <row r="61" spans="2:3" x14ac:dyDescent="0.25">
      <c r="B61" s="18" t="s">
        <v>129</v>
      </c>
    </row>
    <row r="62" spans="2:3" x14ac:dyDescent="0.25">
      <c r="B62" s="76" t="s">
        <v>130</v>
      </c>
    </row>
    <row r="63" spans="2:3" s="7" customFormat="1" x14ac:dyDescent="0.25">
      <c r="B63" s="154" t="s">
        <v>131</v>
      </c>
      <c r="C63" s="2"/>
    </row>
    <row r="64" spans="2:3" x14ac:dyDescent="0.25">
      <c r="B64" s="18"/>
    </row>
    <row r="65" spans="2:2" x14ac:dyDescent="0.25">
      <c r="B65" s="19" t="s">
        <v>45</v>
      </c>
    </row>
    <row r="66" spans="2:2" x14ac:dyDescent="0.25">
      <c r="B66" s="18" t="s">
        <v>127</v>
      </c>
    </row>
    <row r="67" spans="2:2" x14ac:dyDescent="0.25">
      <c r="B67" s="18" t="s">
        <v>132</v>
      </c>
    </row>
    <row r="68" spans="2:2" x14ac:dyDescent="0.25">
      <c r="B68" s="18"/>
    </row>
    <row r="69" spans="2:2" x14ac:dyDescent="0.25">
      <c r="B69" s="19" t="s">
        <v>133</v>
      </c>
    </row>
    <row r="70" spans="2:2" x14ac:dyDescent="0.25">
      <c r="B70" s="18" t="s">
        <v>134</v>
      </c>
    </row>
    <row r="71" spans="2:2" x14ac:dyDescent="0.25">
      <c r="B71" s="18" t="s">
        <v>135</v>
      </c>
    </row>
    <row r="72" spans="2:2" x14ac:dyDescent="0.25">
      <c r="B72" s="18" t="s">
        <v>46</v>
      </c>
    </row>
    <row r="73" spans="2:2" x14ac:dyDescent="0.25">
      <c r="B73" s="18"/>
    </row>
  </sheetData>
  <hyperlinks>
    <hyperlink ref="B37" location="Guidance!B31" display="… add in a procedure not listed"/>
    <hyperlink ref="B38" location="Guidance!B34" display="… change the time associated with a procedure because of local conditions (eg equipment limitations/protocols)"/>
    <hyperlink ref="B39" location="Guidance!B37" display="… change the complexity associated with a procedure"/>
    <hyperlink ref="B40" location="Guidance!B40" display="… add another complexity to the model"/>
    <hyperlink ref="B41" location="Guidance!B45" display="… split a procedure into more than one component"/>
    <hyperlink ref="B42" location="Guidance!B50" display="… separate out the elements included in the &lt; and &gt; 30min group (especially if different complexity is involved)"/>
    <hyperlink ref="B28" location="Comparisons!A1" display="Comparing Models (COMPARISONS Tab)"/>
    <hyperlink ref="B9" location="Scenario1!A1" display="To use the toolkit…  (SCENARIO Tabs)"/>
  </hyperlinks>
  <pageMargins left="0.43307086614173229" right="0.23622047244094491" top="0.78740157480314965" bottom="0.39370078740157483" header="0.31496062992125984" footer="0.31496062992125984"/>
  <pageSetup paperSize="9" scale="73" fitToHeight="0" orientation="portrait" horizontalDpi="0" verticalDpi="0" r:id="rId1"/>
  <headerFooter>
    <oddFooter>&amp;RAKB Oct 2017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showZeros="0" zoomScaleNormal="100" workbookViewId="0">
      <selection activeCell="A2" sqref="A2"/>
    </sheetView>
  </sheetViews>
  <sheetFormatPr defaultRowHeight="15" x14ac:dyDescent="0.25"/>
  <cols>
    <col min="1" max="1" width="45.140625" style="79" customWidth="1"/>
    <col min="2" max="2" width="30.7109375" style="100" customWidth="1"/>
    <col min="3" max="3" width="20.28515625" style="79" customWidth="1"/>
    <col min="4" max="4" width="26.28515625" style="79" customWidth="1"/>
    <col min="5" max="5" width="23.7109375" style="79" customWidth="1"/>
    <col min="6" max="7" width="13.140625" style="79" customWidth="1"/>
    <col min="8" max="8" width="22.28515625" style="79" customWidth="1"/>
    <col min="9" max="9" width="5.5703125" style="79" bestFit="1" customWidth="1"/>
    <col min="10" max="10" width="9.140625" style="79"/>
    <col min="11" max="11" width="13.28515625" style="79" bestFit="1" customWidth="1"/>
    <col min="12" max="12" width="32.140625" style="79" bestFit="1" customWidth="1"/>
    <col min="13" max="16384" width="9.140625" style="79"/>
  </cols>
  <sheetData>
    <row r="1" spans="1:8" ht="26.25" x14ac:dyDescent="0.4">
      <c r="A1" s="78" t="s">
        <v>31</v>
      </c>
      <c r="F1" s="107"/>
    </row>
    <row r="2" spans="1:8" x14ac:dyDescent="0.25">
      <c r="A2" s="108" t="s">
        <v>41</v>
      </c>
      <c r="F2" s="107"/>
    </row>
    <row r="3" spans="1:8" ht="21" x14ac:dyDescent="0.35">
      <c r="A3" s="85" t="s">
        <v>51</v>
      </c>
      <c r="B3" s="109" t="s">
        <v>52</v>
      </c>
      <c r="F3" s="107"/>
    </row>
    <row r="4" spans="1:8" x14ac:dyDescent="0.25">
      <c r="A4" s="110"/>
      <c r="B4" s="111"/>
      <c r="C4" s="110"/>
      <c r="D4" s="110"/>
      <c r="E4" s="106" t="s">
        <v>142</v>
      </c>
      <c r="F4" s="107"/>
    </row>
    <row r="5" spans="1:8" x14ac:dyDescent="0.25">
      <c r="A5" s="112" t="s">
        <v>13</v>
      </c>
      <c r="B5" s="112" t="s">
        <v>14</v>
      </c>
      <c r="C5" s="112" t="s">
        <v>17</v>
      </c>
      <c r="D5" s="112" t="s">
        <v>15</v>
      </c>
      <c r="E5" s="112" t="s">
        <v>16</v>
      </c>
      <c r="F5" s="113"/>
    </row>
    <row r="6" spans="1:8" x14ac:dyDescent="0.25">
      <c r="A6" s="114" t="s">
        <v>60</v>
      </c>
      <c r="B6" s="114" t="s">
        <v>87</v>
      </c>
      <c r="C6" s="114" t="s">
        <v>61</v>
      </c>
      <c r="D6" s="114" t="s">
        <v>62</v>
      </c>
      <c r="E6" s="114" t="s">
        <v>39</v>
      </c>
      <c r="F6" s="113"/>
    </row>
    <row r="7" spans="1:8" x14ac:dyDescent="0.25">
      <c r="A7" s="52" t="s">
        <v>1</v>
      </c>
      <c r="B7" s="53">
        <v>0.75</v>
      </c>
      <c r="C7" s="54" t="s">
        <v>18</v>
      </c>
      <c r="D7" s="54"/>
      <c r="E7" s="55">
        <f>B7*D7</f>
        <v>0</v>
      </c>
      <c r="F7" s="35"/>
      <c r="G7" s="115"/>
      <c r="H7" s="115"/>
    </row>
    <row r="8" spans="1:8" x14ac:dyDescent="0.25">
      <c r="A8" s="52" t="s">
        <v>2</v>
      </c>
      <c r="B8" s="53">
        <v>0.3</v>
      </c>
      <c r="C8" s="54" t="s">
        <v>18</v>
      </c>
      <c r="D8" s="54"/>
      <c r="E8" s="55">
        <f t="shared" ref="E8:E26" si="0">B8*D8</f>
        <v>0</v>
      </c>
      <c r="F8" s="35"/>
      <c r="G8" s="115"/>
      <c r="H8" s="115"/>
    </row>
    <row r="9" spans="1:8" x14ac:dyDescent="0.25">
      <c r="A9" s="52" t="s">
        <v>27</v>
      </c>
      <c r="B9" s="53">
        <v>1.5</v>
      </c>
      <c r="C9" s="54" t="s">
        <v>19</v>
      </c>
      <c r="D9" s="54"/>
      <c r="E9" s="55">
        <f t="shared" si="0"/>
        <v>0</v>
      </c>
      <c r="F9" s="35"/>
      <c r="G9" s="115"/>
      <c r="H9" s="115"/>
    </row>
    <row r="10" spans="1:8" x14ac:dyDescent="0.25">
      <c r="A10" s="52" t="s">
        <v>3</v>
      </c>
      <c r="B10" s="53">
        <v>0.5</v>
      </c>
      <c r="C10" s="54" t="s">
        <v>18</v>
      </c>
      <c r="D10" s="54"/>
      <c r="E10" s="55">
        <f t="shared" si="0"/>
        <v>0</v>
      </c>
      <c r="F10" s="35"/>
    </row>
    <row r="11" spans="1:8" x14ac:dyDescent="0.25">
      <c r="A11" s="52" t="s">
        <v>26</v>
      </c>
      <c r="B11" s="53">
        <v>1.25</v>
      </c>
      <c r="C11" s="54" t="s">
        <v>20</v>
      </c>
      <c r="D11" s="54"/>
      <c r="E11" s="55">
        <f t="shared" si="0"/>
        <v>0</v>
      </c>
      <c r="F11" s="35"/>
    </row>
    <row r="12" spans="1:8" x14ac:dyDescent="0.25">
      <c r="A12" s="52" t="s">
        <v>28</v>
      </c>
      <c r="B12" s="53">
        <v>0.75</v>
      </c>
      <c r="C12" s="54" t="s">
        <v>20</v>
      </c>
      <c r="D12" s="54"/>
      <c r="E12" s="55">
        <f t="shared" si="0"/>
        <v>0</v>
      </c>
      <c r="F12" s="35"/>
    </row>
    <row r="13" spans="1:8" x14ac:dyDescent="0.25">
      <c r="A13" s="52" t="s">
        <v>4</v>
      </c>
      <c r="B13" s="53">
        <v>5</v>
      </c>
      <c r="C13" s="54" t="s">
        <v>19</v>
      </c>
      <c r="D13" s="54"/>
      <c r="E13" s="55">
        <f t="shared" si="0"/>
        <v>0</v>
      </c>
      <c r="F13" s="35"/>
    </row>
    <row r="14" spans="1:8" x14ac:dyDescent="0.25">
      <c r="A14" s="52" t="s">
        <v>0</v>
      </c>
      <c r="B14" s="53">
        <v>0.5</v>
      </c>
      <c r="C14" s="54" t="s">
        <v>18</v>
      </c>
      <c r="D14" s="54"/>
      <c r="E14" s="55">
        <f t="shared" si="0"/>
        <v>0</v>
      </c>
      <c r="F14" s="35"/>
    </row>
    <row r="15" spans="1:8" x14ac:dyDescent="0.25">
      <c r="A15" s="52" t="s">
        <v>5</v>
      </c>
      <c r="B15" s="53">
        <v>0.5</v>
      </c>
      <c r="C15" s="54" t="s">
        <v>18</v>
      </c>
      <c r="D15" s="54"/>
      <c r="E15" s="55">
        <f t="shared" si="0"/>
        <v>0</v>
      </c>
      <c r="F15" s="35"/>
    </row>
    <row r="16" spans="1:8" x14ac:dyDescent="0.25">
      <c r="A16" s="52" t="s">
        <v>6</v>
      </c>
      <c r="B16" s="53">
        <v>1</v>
      </c>
      <c r="C16" s="54" t="s">
        <v>20</v>
      </c>
      <c r="D16" s="54"/>
      <c r="E16" s="55">
        <f t="shared" si="0"/>
        <v>0</v>
      </c>
      <c r="F16" s="35"/>
    </row>
    <row r="17" spans="1:8" x14ac:dyDescent="0.25">
      <c r="A17" s="52" t="s">
        <v>7</v>
      </c>
      <c r="B17" s="53">
        <v>1.5</v>
      </c>
      <c r="C17" s="54" t="s">
        <v>20</v>
      </c>
      <c r="D17" s="54"/>
      <c r="E17" s="55">
        <f t="shared" si="0"/>
        <v>0</v>
      </c>
      <c r="F17" s="35"/>
      <c r="H17" s="116"/>
    </row>
    <row r="18" spans="1:8" x14ac:dyDescent="0.25">
      <c r="A18" s="52" t="s">
        <v>8</v>
      </c>
      <c r="B18" s="53">
        <v>0.75</v>
      </c>
      <c r="C18" s="54" t="s">
        <v>20</v>
      </c>
      <c r="D18" s="54"/>
      <c r="E18" s="55">
        <f t="shared" si="0"/>
        <v>0</v>
      </c>
      <c r="F18" s="35"/>
      <c r="H18" s="117"/>
    </row>
    <row r="19" spans="1:8" x14ac:dyDescent="0.25">
      <c r="A19" s="52" t="s">
        <v>9</v>
      </c>
      <c r="B19" s="53">
        <v>0.5</v>
      </c>
      <c r="C19" s="54" t="s">
        <v>18</v>
      </c>
      <c r="D19" s="54"/>
      <c r="E19" s="55">
        <f t="shared" si="0"/>
        <v>0</v>
      </c>
      <c r="F19" s="35"/>
      <c r="H19" s="117"/>
    </row>
    <row r="20" spans="1:8" x14ac:dyDescent="0.25">
      <c r="A20" s="52" t="s">
        <v>10</v>
      </c>
      <c r="B20" s="53">
        <v>0.5</v>
      </c>
      <c r="C20" s="54" t="s">
        <v>20</v>
      </c>
      <c r="D20" s="54"/>
      <c r="E20" s="55">
        <f t="shared" si="0"/>
        <v>0</v>
      </c>
      <c r="F20" s="35"/>
      <c r="H20" s="117"/>
    </row>
    <row r="21" spans="1:8" x14ac:dyDescent="0.25">
      <c r="A21" s="52" t="s">
        <v>11</v>
      </c>
      <c r="B21" s="53">
        <v>0.3</v>
      </c>
      <c r="C21" s="54" t="s">
        <v>18</v>
      </c>
      <c r="D21" s="54"/>
      <c r="E21" s="55">
        <f t="shared" si="0"/>
        <v>0</v>
      </c>
      <c r="F21" s="35"/>
    </row>
    <row r="22" spans="1:8" x14ac:dyDescent="0.25">
      <c r="A22" s="56" t="s">
        <v>12</v>
      </c>
      <c r="B22" s="57">
        <v>0.75</v>
      </c>
      <c r="C22" s="54" t="s">
        <v>18</v>
      </c>
      <c r="D22" s="54"/>
      <c r="E22" s="55">
        <f t="shared" si="0"/>
        <v>0</v>
      </c>
      <c r="F22" s="35"/>
    </row>
    <row r="23" spans="1:8" x14ac:dyDescent="0.25">
      <c r="A23" s="56" t="s">
        <v>63</v>
      </c>
      <c r="B23" s="57"/>
      <c r="C23" s="54"/>
      <c r="D23" s="54"/>
      <c r="E23" s="55">
        <f t="shared" si="0"/>
        <v>0</v>
      </c>
      <c r="F23" s="35"/>
    </row>
    <row r="24" spans="1:8" x14ac:dyDescent="0.25">
      <c r="A24" s="56" t="s">
        <v>64</v>
      </c>
      <c r="B24" s="57"/>
      <c r="C24" s="54"/>
      <c r="D24" s="54"/>
      <c r="E24" s="55">
        <f t="shared" si="0"/>
        <v>0</v>
      </c>
      <c r="F24" s="35"/>
    </row>
    <row r="25" spans="1:8" x14ac:dyDescent="0.25">
      <c r="A25" s="56" t="s">
        <v>65</v>
      </c>
      <c r="B25" s="57"/>
      <c r="C25" s="54"/>
      <c r="D25" s="54"/>
      <c r="E25" s="55">
        <f t="shared" si="0"/>
        <v>0</v>
      </c>
      <c r="F25" s="35"/>
    </row>
    <row r="26" spans="1:8" s="118" customFormat="1" x14ac:dyDescent="0.25">
      <c r="A26" s="52" t="s">
        <v>66</v>
      </c>
      <c r="B26" s="53"/>
      <c r="C26" s="53"/>
      <c r="D26" s="54"/>
      <c r="E26" s="55">
        <f t="shared" si="0"/>
        <v>0</v>
      </c>
      <c r="F26" s="35"/>
    </row>
    <row r="27" spans="1:8" ht="15.75" customHeight="1" x14ac:dyDescent="0.25">
      <c r="A27" s="119" t="s">
        <v>143</v>
      </c>
      <c r="B27" s="120" t="s">
        <v>86</v>
      </c>
      <c r="C27" s="120" t="s">
        <v>17</v>
      </c>
      <c r="D27" s="120" t="s">
        <v>141</v>
      </c>
      <c r="E27" s="120" t="s">
        <v>16</v>
      </c>
      <c r="F27" s="28"/>
    </row>
    <row r="28" spans="1:8" ht="15.75" customHeight="1" x14ac:dyDescent="0.25">
      <c r="A28" s="121" t="s">
        <v>103</v>
      </c>
      <c r="B28" s="121" t="s">
        <v>85</v>
      </c>
      <c r="C28" s="121" t="s">
        <v>61</v>
      </c>
      <c r="D28" s="121" t="s">
        <v>99</v>
      </c>
      <c r="E28" s="121" t="s">
        <v>39</v>
      </c>
      <c r="F28" s="28"/>
    </row>
    <row r="29" spans="1:8" ht="15.75" customHeight="1" x14ac:dyDescent="0.25">
      <c r="A29" s="122" t="s">
        <v>93</v>
      </c>
      <c r="B29" s="123"/>
      <c r="C29" s="124"/>
      <c r="D29" s="155"/>
      <c r="E29" s="61">
        <f>B29*D29</f>
        <v>0</v>
      </c>
      <c r="F29" s="28"/>
    </row>
    <row r="30" spans="1:8" ht="15.75" customHeight="1" x14ac:dyDescent="0.25">
      <c r="A30" s="122" t="s">
        <v>88</v>
      </c>
      <c r="B30" s="123"/>
      <c r="C30" s="124"/>
      <c r="D30" s="155"/>
      <c r="E30" s="61">
        <f t="shared" ref="E30:E40" si="1">B30*D30</f>
        <v>0</v>
      </c>
      <c r="F30" s="28"/>
    </row>
    <row r="31" spans="1:8" ht="15.75" customHeight="1" x14ac:dyDescent="0.25">
      <c r="A31" s="122" t="s">
        <v>91</v>
      </c>
      <c r="B31" s="123"/>
      <c r="C31" s="124"/>
      <c r="D31" s="155"/>
      <c r="E31" s="61">
        <f t="shared" si="1"/>
        <v>0</v>
      </c>
      <c r="F31" s="28"/>
    </row>
    <row r="32" spans="1:8" ht="15.75" customHeight="1" x14ac:dyDescent="0.25">
      <c r="A32" s="122" t="s">
        <v>89</v>
      </c>
      <c r="B32" s="123"/>
      <c r="C32" s="124"/>
      <c r="D32" s="155"/>
      <c r="E32" s="61">
        <f t="shared" si="1"/>
        <v>0</v>
      </c>
      <c r="F32" s="28"/>
    </row>
    <row r="33" spans="1:8" ht="15.75" customHeight="1" x14ac:dyDescent="0.25">
      <c r="A33" s="122" t="s">
        <v>90</v>
      </c>
      <c r="B33" s="123"/>
      <c r="C33" s="124"/>
      <c r="D33" s="155"/>
      <c r="E33" s="61">
        <f t="shared" si="1"/>
        <v>0</v>
      </c>
      <c r="F33" s="28"/>
    </row>
    <row r="34" spans="1:8" ht="15.75" customHeight="1" x14ac:dyDescent="0.25">
      <c r="A34" s="122" t="s">
        <v>96</v>
      </c>
      <c r="B34" s="123"/>
      <c r="C34" s="124"/>
      <c r="D34" s="155"/>
      <c r="E34" s="61">
        <f t="shared" si="1"/>
        <v>0</v>
      </c>
      <c r="F34" s="28"/>
    </row>
    <row r="35" spans="1:8" ht="15.75" customHeight="1" x14ac:dyDescent="0.25">
      <c r="A35" s="122" t="s">
        <v>97</v>
      </c>
      <c r="B35" s="123"/>
      <c r="C35" s="124"/>
      <c r="D35" s="155"/>
      <c r="E35" s="61">
        <f t="shared" si="1"/>
        <v>0</v>
      </c>
      <c r="F35" s="28"/>
    </row>
    <row r="36" spans="1:8" ht="15.75" customHeight="1" x14ac:dyDescent="0.25">
      <c r="A36" s="122" t="s">
        <v>98</v>
      </c>
      <c r="B36" s="123"/>
      <c r="C36" s="124"/>
      <c r="D36" s="155"/>
      <c r="E36" s="61">
        <f t="shared" si="1"/>
        <v>0</v>
      </c>
      <c r="F36" s="28"/>
    </row>
    <row r="37" spans="1:8" ht="15.75" customHeight="1" x14ac:dyDescent="0.25">
      <c r="A37" s="62" t="s">
        <v>144</v>
      </c>
      <c r="B37" s="123"/>
      <c r="C37" s="124"/>
      <c r="D37" s="155"/>
      <c r="E37" s="61"/>
      <c r="F37" s="28"/>
    </row>
    <row r="38" spans="1:8" ht="15.75" customHeight="1" x14ac:dyDescent="0.25">
      <c r="A38" s="62" t="s">
        <v>145</v>
      </c>
      <c r="B38" s="123"/>
      <c r="C38" s="124"/>
      <c r="D38" s="155"/>
      <c r="E38" s="61"/>
      <c r="F38" s="28"/>
    </row>
    <row r="39" spans="1:8" ht="15.75" customHeight="1" x14ac:dyDescent="0.25">
      <c r="A39" s="62" t="s">
        <v>146</v>
      </c>
      <c r="B39" s="123"/>
      <c r="C39" s="124"/>
      <c r="D39" s="155"/>
      <c r="E39" s="61"/>
      <c r="F39" s="28"/>
    </row>
    <row r="40" spans="1:8" ht="15.75" customHeight="1" x14ac:dyDescent="0.25">
      <c r="A40" s="62" t="s">
        <v>147</v>
      </c>
      <c r="B40" s="123"/>
      <c r="C40" s="124"/>
      <c r="D40" s="155"/>
      <c r="E40" s="61">
        <f t="shared" si="1"/>
        <v>0</v>
      </c>
      <c r="F40" s="28"/>
    </row>
    <row r="41" spans="1:8" ht="15.75" customHeight="1" thickBot="1" x14ac:dyDescent="0.3">
      <c r="A41" s="125"/>
      <c r="B41" s="126"/>
      <c r="C41" s="127"/>
      <c r="D41" s="35"/>
      <c r="E41" s="35"/>
      <c r="F41" s="28"/>
    </row>
    <row r="42" spans="1:8" ht="20.25" customHeight="1" thickBot="1" x14ac:dyDescent="0.3">
      <c r="A42" s="125"/>
      <c r="B42" s="36" t="s">
        <v>150</v>
      </c>
      <c r="C42" s="128">
        <v>1.1000000000000001E-3</v>
      </c>
      <c r="D42" s="129" t="s">
        <v>101</v>
      </c>
      <c r="E42" s="49">
        <f>SUM(E7:E26)</f>
        <v>0</v>
      </c>
      <c r="F42" s="28"/>
    </row>
    <row r="43" spans="1:8" ht="20.25" customHeight="1" thickBot="1" x14ac:dyDescent="0.3">
      <c r="B43" s="36" t="s">
        <v>149</v>
      </c>
      <c r="C43" s="130">
        <f>((52*5)-35)*7.5</f>
        <v>1687.5</v>
      </c>
      <c r="D43" s="131" t="s">
        <v>102</v>
      </c>
      <c r="E43" s="46">
        <f>SUM(E29:E40)</f>
        <v>0</v>
      </c>
      <c r="F43" s="28"/>
    </row>
    <row r="44" spans="1:8" ht="20.25" customHeight="1" thickBot="1" x14ac:dyDescent="0.3">
      <c r="B44" s="79"/>
      <c r="C44" s="132"/>
      <c r="D44" s="133" t="s">
        <v>100</v>
      </c>
      <c r="E44" s="22">
        <f>E43+E42</f>
        <v>0</v>
      </c>
      <c r="F44" s="28"/>
    </row>
    <row r="45" spans="1:8" ht="20.25" customHeight="1" thickBot="1" x14ac:dyDescent="0.3">
      <c r="B45" s="79"/>
      <c r="C45" s="132"/>
      <c r="D45" s="133" t="s">
        <v>92</v>
      </c>
      <c r="E45" s="23">
        <f>(E42*C42)+(E43/C43)</f>
        <v>0</v>
      </c>
      <c r="F45" s="28"/>
      <c r="H45" s="100"/>
    </row>
    <row r="46" spans="1:8" ht="15.75" customHeight="1" x14ac:dyDescent="0.25">
      <c r="A46" s="134"/>
      <c r="B46" s="134"/>
      <c r="C46" s="135"/>
      <c r="D46" s="136"/>
      <c r="E46" s="73"/>
      <c r="F46" s="28"/>
    </row>
    <row r="47" spans="1:8" ht="15.75" x14ac:dyDescent="0.25">
      <c r="A47" s="137" t="s">
        <v>106</v>
      </c>
      <c r="B47" s="138"/>
      <c r="C47" s="132"/>
      <c r="F47" s="139" t="s">
        <v>114</v>
      </c>
      <c r="G47" s="115" t="s">
        <v>110</v>
      </c>
    </row>
    <row r="48" spans="1:8" x14ac:dyDescent="0.25">
      <c r="B48" s="85" t="s">
        <v>67</v>
      </c>
      <c r="C48" s="85" t="s">
        <v>68</v>
      </c>
      <c r="D48" s="116" t="s">
        <v>29</v>
      </c>
      <c r="E48" s="116" t="s">
        <v>30</v>
      </c>
      <c r="F48" s="140"/>
      <c r="G48" s="141" t="s">
        <v>21</v>
      </c>
      <c r="H48" s="79" t="s">
        <v>40</v>
      </c>
    </row>
    <row r="49" spans="1:8" x14ac:dyDescent="0.25">
      <c r="A49" s="85" t="s">
        <v>104</v>
      </c>
      <c r="B49" s="142" t="s">
        <v>19</v>
      </c>
      <c r="C49" s="143" t="s">
        <v>24</v>
      </c>
      <c r="D49" s="144">
        <f>(IFERROR((GETPIVOTDATA("(Hours per year)",$G$48,"(Grade Code)",$B49)*$C$42),0))+(IFERROR(GETPIVOTDATA("(Hours per year)",$G$60,"(Grade Code)",$B49)/$C$43,0))</f>
        <v>0</v>
      </c>
      <c r="E49" s="117">
        <f>IFERROR(D49/$E$54,0)</f>
        <v>0</v>
      </c>
      <c r="F49" s="145"/>
      <c r="G49" s="146" t="s">
        <v>19</v>
      </c>
      <c r="H49" s="147">
        <v>0</v>
      </c>
    </row>
    <row r="50" spans="1:8" x14ac:dyDescent="0.25">
      <c r="A50" s="85" t="s">
        <v>105</v>
      </c>
      <c r="B50" s="142" t="s">
        <v>20</v>
      </c>
      <c r="C50" s="143" t="s">
        <v>23</v>
      </c>
      <c r="D50" s="144">
        <f t="shared" ref="D50:D53" si="2">(IFERROR((GETPIVOTDATA("(Hours per year)",$G$48,"(Grade Code)",$B50)*$C$42),0))+(IFERROR(GETPIVOTDATA("(Hours per year)",$G$60,"(Grade Code)",$B50)/$C$43,0))</f>
        <v>0</v>
      </c>
      <c r="E50" s="117">
        <f t="shared" ref="E50:E53" si="3">IFERROR(D50/$E$54,0)</f>
        <v>0</v>
      </c>
      <c r="F50" s="145"/>
      <c r="G50" s="146" t="s">
        <v>18</v>
      </c>
      <c r="H50" s="147">
        <v>0</v>
      </c>
    </row>
    <row r="51" spans="1:8" x14ac:dyDescent="0.25">
      <c r="A51" s="148" t="s">
        <v>69</v>
      </c>
      <c r="B51" s="142" t="s">
        <v>18</v>
      </c>
      <c r="C51" s="143" t="s">
        <v>25</v>
      </c>
      <c r="D51" s="144">
        <f t="shared" si="2"/>
        <v>0</v>
      </c>
      <c r="E51" s="117">
        <f t="shared" si="3"/>
        <v>0</v>
      </c>
      <c r="F51" s="145"/>
      <c r="G51" s="146" t="s">
        <v>20</v>
      </c>
      <c r="H51" s="147">
        <v>0</v>
      </c>
    </row>
    <row r="52" spans="1:8" x14ac:dyDescent="0.25">
      <c r="A52" s="85" t="s">
        <v>70</v>
      </c>
      <c r="B52" s="149" t="s">
        <v>94</v>
      </c>
      <c r="C52" s="143" t="s">
        <v>95</v>
      </c>
      <c r="D52" s="144">
        <f t="shared" si="2"/>
        <v>0</v>
      </c>
      <c r="E52" s="117">
        <f t="shared" si="3"/>
        <v>0</v>
      </c>
      <c r="F52" s="145"/>
      <c r="G52" s="146" t="s">
        <v>77</v>
      </c>
      <c r="H52" s="147">
        <v>0</v>
      </c>
    </row>
    <row r="53" spans="1:8" ht="15.75" thickBot="1" x14ac:dyDescent="0.3">
      <c r="B53" s="149" t="s">
        <v>71</v>
      </c>
      <c r="C53" s="143" t="s">
        <v>38</v>
      </c>
      <c r="D53" s="144">
        <f t="shared" si="2"/>
        <v>0</v>
      </c>
      <c r="E53" s="117">
        <f t="shared" si="3"/>
        <v>0</v>
      </c>
      <c r="F53" s="145"/>
      <c r="G53" s="146" t="s">
        <v>22</v>
      </c>
      <c r="H53" s="147">
        <v>0</v>
      </c>
    </row>
    <row r="54" spans="1:8" x14ac:dyDescent="0.25">
      <c r="B54" s="79"/>
      <c r="D54" s="142" t="s">
        <v>112</v>
      </c>
      <c r="E54" s="150">
        <f>SUM(D49:D53)</f>
        <v>0</v>
      </c>
      <c r="F54" s="151"/>
    </row>
    <row r="55" spans="1:8" x14ac:dyDescent="0.25">
      <c r="A55" s="134"/>
      <c r="B55" s="135"/>
      <c r="C55" s="134"/>
      <c r="D55" s="134"/>
      <c r="E55" s="134"/>
    </row>
    <row r="59" spans="1:8" x14ac:dyDescent="0.25">
      <c r="F59" s="139" t="s">
        <v>114</v>
      </c>
      <c r="G59" s="115" t="s">
        <v>111</v>
      </c>
    </row>
    <row r="60" spans="1:8" x14ac:dyDescent="0.25">
      <c r="G60" s="141" t="s">
        <v>21</v>
      </c>
      <c r="H60" s="79" t="s">
        <v>40</v>
      </c>
    </row>
    <row r="61" spans="1:8" x14ac:dyDescent="0.25">
      <c r="G61" s="146" t="s">
        <v>77</v>
      </c>
      <c r="H61" s="147">
        <v>0</v>
      </c>
    </row>
    <row r="62" spans="1:8" x14ac:dyDescent="0.25">
      <c r="G62" s="146" t="s">
        <v>22</v>
      </c>
      <c r="H62" s="147">
        <v>0</v>
      </c>
    </row>
    <row r="63" spans="1:8" x14ac:dyDescent="0.25">
      <c r="G63"/>
      <c r="H63"/>
    </row>
    <row r="64" spans="1:8" x14ac:dyDescent="0.25">
      <c r="G64"/>
      <c r="H64"/>
    </row>
    <row r="65" spans="7:8" s="79" customFormat="1" x14ac:dyDescent="0.25">
      <c r="G65"/>
      <c r="H65"/>
    </row>
    <row r="66" spans="7:8" s="79" customFormat="1" x14ac:dyDescent="0.25">
      <c r="G66"/>
      <c r="H66"/>
    </row>
  </sheetData>
  <pageMargins left="1.9685039370078741" right="0.70866141732283472" top="0.39370078740157483" bottom="0.39370078740157483" header="0.31496062992125984" footer="0.31496062992125984"/>
  <pageSetup paperSize="9" scale="64" orientation="landscape" r:id="rId3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showZeros="0" workbookViewId="0">
      <selection activeCell="A2" sqref="A2"/>
    </sheetView>
  </sheetViews>
  <sheetFormatPr defaultRowHeight="15" x14ac:dyDescent="0.25"/>
  <cols>
    <col min="1" max="1" width="45.140625" style="7" customWidth="1"/>
    <col min="2" max="2" width="30.7109375" style="1" customWidth="1"/>
    <col min="3" max="3" width="20.28515625" style="7" customWidth="1"/>
    <col min="4" max="4" width="26.28515625" style="7" customWidth="1"/>
    <col min="5" max="5" width="23.7109375" style="7" customWidth="1"/>
    <col min="6" max="7" width="13.140625" style="7" customWidth="1"/>
    <col min="8" max="8" width="22.28515625" style="7" customWidth="1"/>
    <col min="9" max="9" width="5.5703125" style="7" bestFit="1" customWidth="1"/>
    <col min="10" max="10" width="9.140625" style="7"/>
    <col min="11" max="11" width="13.28515625" style="7" bestFit="1" customWidth="1"/>
    <col min="12" max="12" width="32.140625" style="7" bestFit="1" customWidth="1"/>
    <col min="13" max="16384" width="9.140625" style="7"/>
  </cols>
  <sheetData>
    <row r="1" spans="1:8" ht="26.25" x14ac:dyDescent="0.4">
      <c r="A1" s="21" t="s">
        <v>31</v>
      </c>
      <c r="F1" s="31"/>
    </row>
    <row r="2" spans="1:8" x14ac:dyDescent="0.25">
      <c r="A2" s="25" t="s">
        <v>41</v>
      </c>
      <c r="F2" s="31"/>
    </row>
    <row r="3" spans="1:8" ht="21" x14ac:dyDescent="0.35">
      <c r="A3" s="29" t="s">
        <v>51</v>
      </c>
      <c r="B3" s="69" t="s">
        <v>54</v>
      </c>
      <c r="F3" s="31"/>
    </row>
    <row r="4" spans="1:8" x14ac:dyDescent="0.25">
      <c r="A4" s="4"/>
      <c r="B4" s="5"/>
      <c r="C4" s="4"/>
      <c r="D4" s="4"/>
      <c r="E4" s="106" t="str">
        <f>Scenario1!$E$4</f>
        <v>(Toolkit Version 1.1)</v>
      </c>
      <c r="F4" s="31"/>
    </row>
    <row r="5" spans="1:8" x14ac:dyDescent="0.25">
      <c r="A5" s="32" t="s">
        <v>13</v>
      </c>
      <c r="B5" s="32" t="s">
        <v>14</v>
      </c>
      <c r="C5" s="32" t="s">
        <v>17</v>
      </c>
      <c r="D5" s="32" t="s">
        <v>15</v>
      </c>
      <c r="E5" s="32" t="s">
        <v>16</v>
      </c>
      <c r="F5" s="33"/>
    </row>
    <row r="6" spans="1:8" x14ac:dyDescent="0.25">
      <c r="A6" s="34" t="s">
        <v>60</v>
      </c>
      <c r="B6" s="34" t="s">
        <v>87</v>
      </c>
      <c r="C6" s="34" t="s">
        <v>61</v>
      </c>
      <c r="D6" s="34" t="s">
        <v>62</v>
      </c>
      <c r="E6" s="34" t="s">
        <v>39</v>
      </c>
      <c r="F6" s="33"/>
    </row>
    <row r="7" spans="1:8" x14ac:dyDescent="0.25">
      <c r="A7" s="52" t="s">
        <v>1</v>
      </c>
      <c r="B7" s="53">
        <v>0.75</v>
      </c>
      <c r="C7" s="54" t="s">
        <v>18</v>
      </c>
      <c r="D7" s="54"/>
      <c r="E7" s="55">
        <f>B7*D7</f>
        <v>0</v>
      </c>
      <c r="F7" s="35"/>
      <c r="G7" s="8"/>
      <c r="H7" s="8"/>
    </row>
    <row r="8" spans="1:8" x14ac:dyDescent="0.25">
      <c r="A8" s="52" t="s">
        <v>2</v>
      </c>
      <c r="B8" s="53">
        <v>0.3</v>
      </c>
      <c r="C8" s="54" t="s">
        <v>18</v>
      </c>
      <c r="D8" s="54"/>
      <c r="E8" s="55">
        <f t="shared" ref="E8:E26" si="0">B8*D8</f>
        <v>0</v>
      </c>
      <c r="F8" s="35"/>
      <c r="G8" s="8"/>
      <c r="H8" s="8"/>
    </row>
    <row r="9" spans="1:8" x14ac:dyDescent="0.25">
      <c r="A9" s="52" t="s">
        <v>27</v>
      </c>
      <c r="B9" s="53">
        <v>1.5</v>
      </c>
      <c r="C9" s="54" t="s">
        <v>19</v>
      </c>
      <c r="D9" s="54"/>
      <c r="E9" s="55">
        <f t="shared" si="0"/>
        <v>0</v>
      </c>
      <c r="F9" s="35"/>
      <c r="G9" s="8"/>
      <c r="H9" s="8"/>
    </row>
    <row r="10" spans="1:8" x14ac:dyDescent="0.25">
      <c r="A10" s="52" t="s">
        <v>3</v>
      </c>
      <c r="B10" s="53">
        <v>0.5</v>
      </c>
      <c r="C10" s="54" t="s">
        <v>18</v>
      </c>
      <c r="D10" s="54"/>
      <c r="E10" s="55">
        <f t="shared" si="0"/>
        <v>0</v>
      </c>
      <c r="F10" s="35"/>
    </row>
    <row r="11" spans="1:8" x14ac:dyDescent="0.25">
      <c r="A11" s="52" t="s">
        <v>26</v>
      </c>
      <c r="B11" s="53">
        <v>1.25</v>
      </c>
      <c r="C11" s="54" t="s">
        <v>20</v>
      </c>
      <c r="D11" s="54"/>
      <c r="E11" s="55">
        <f t="shared" si="0"/>
        <v>0</v>
      </c>
      <c r="F11" s="35"/>
    </row>
    <row r="12" spans="1:8" x14ac:dyDescent="0.25">
      <c r="A12" s="52" t="s">
        <v>28</v>
      </c>
      <c r="B12" s="53">
        <v>0.75</v>
      </c>
      <c r="C12" s="54" t="s">
        <v>20</v>
      </c>
      <c r="D12" s="54"/>
      <c r="E12" s="55">
        <f t="shared" si="0"/>
        <v>0</v>
      </c>
      <c r="F12" s="35"/>
    </row>
    <row r="13" spans="1:8" x14ac:dyDescent="0.25">
      <c r="A13" s="52" t="s">
        <v>4</v>
      </c>
      <c r="B13" s="53">
        <v>5</v>
      </c>
      <c r="C13" s="54" t="s">
        <v>19</v>
      </c>
      <c r="D13" s="54"/>
      <c r="E13" s="55">
        <f t="shared" si="0"/>
        <v>0</v>
      </c>
      <c r="F13" s="35"/>
    </row>
    <row r="14" spans="1:8" x14ac:dyDescent="0.25">
      <c r="A14" s="52" t="s">
        <v>0</v>
      </c>
      <c r="B14" s="53">
        <v>0.5</v>
      </c>
      <c r="C14" s="54" t="s">
        <v>18</v>
      </c>
      <c r="D14" s="54"/>
      <c r="E14" s="55">
        <f t="shared" si="0"/>
        <v>0</v>
      </c>
      <c r="F14" s="35"/>
    </row>
    <row r="15" spans="1:8" x14ac:dyDescent="0.25">
      <c r="A15" s="52" t="s">
        <v>5</v>
      </c>
      <c r="B15" s="53">
        <v>0.5</v>
      </c>
      <c r="C15" s="54" t="s">
        <v>18</v>
      </c>
      <c r="D15" s="54"/>
      <c r="E15" s="55">
        <f t="shared" si="0"/>
        <v>0</v>
      </c>
      <c r="F15" s="35"/>
    </row>
    <row r="16" spans="1:8" x14ac:dyDescent="0.25">
      <c r="A16" s="52" t="s">
        <v>6</v>
      </c>
      <c r="B16" s="53">
        <v>1</v>
      </c>
      <c r="C16" s="54" t="s">
        <v>20</v>
      </c>
      <c r="D16" s="54"/>
      <c r="E16" s="55">
        <f t="shared" si="0"/>
        <v>0</v>
      </c>
      <c r="F16" s="35"/>
    </row>
    <row r="17" spans="1:8" x14ac:dyDescent="0.25">
      <c r="A17" s="52" t="s">
        <v>7</v>
      </c>
      <c r="B17" s="53">
        <v>1.5</v>
      </c>
      <c r="C17" s="54" t="s">
        <v>20</v>
      </c>
      <c r="D17" s="54"/>
      <c r="E17" s="55">
        <f t="shared" si="0"/>
        <v>0</v>
      </c>
      <c r="F17" s="35"/>
      <c r="H17" s="14"/>
    </row>
    <row r="18" spans="1:8" x14ac:dyDescent="0.25">
      <c r="A18" s="52" t="s">
        <v>8</v>
      </c>
      <c r="B18" s="53">
        <v>0.75</v>
      </c>
      <c r="C18" s="54" t="s">
        <v>20</v>
      </c>
      <c r="D18" s="54"/>
      <c r="E18" s="55">
        <f t="shared" si="0"/>
        <v>0</v>
      </c>
      <c r="F18" s="35"/>
      <c r="H18" s="13"/>
    </row>
    <row r="19" spans="1:8" x14ac:dyDescent="0.25">
      <c r="A19" s="52" t="s">
        <v>9</v>
      </c>
      <c r="B19" s="53">
        <v>0.5</v>
      </c>
      <c r="C19" s="54" t="s">
        <v>18</v>
      </c>
      <c r="D19" s="54"/>
      <c r="E19" s="55">
        <f t="shared" si="0"/>
        <v>0</v>
      </c>
      <c r="F19" s="35"/>
      <c r="H19" s="13"/>
    </row>
    <row r="20" spans="1:8" x14ac:dyDescent="0.25">
      <c r="A20" s="52" t="s">
        <v>10</v>
      </c>
      <c r="B20" s="53">
        <v>0.5</v>
      </c>
      <c r="C20" s="54" t="s">
        <v>20</v>
      </c>
      <c r="D20" s="54"/>
      <c r="E20" s="55">
        <f t="shared" si="0"/>
        <v>0</v>
      </c>
      <c r="F20" s="35"/>
      <c r="H20" s="13"/>
    </row>
    <row r="21" spans="1:8" x14ac:dyDescent="0.25">
      <c r="A21" s="52" t="s">
        <v>11</v>
      </c>
      <c r="B21" s="53">
        <v>0.3</v>
      </c>
      <c r="C21" s="54" t="s">
        <v>18</v>
      </c>
      <c r="D21" s="54"/>
      <c r="E21" s="55">
        <f t="shared" si="0"/>
        <v>0</v>
      </c>
      <c r="F21" s="35"/>
    </row>
    <row r="22" spans="1:8" x14ac:dyDescent="0.25">
      <c r="A22" s="56" t="s">
        <v>12</v>
      </c>
      <c r="B22" s="57">
        <v>0.75</v>
      </c>
      <c r="C22" s="54" t="s">
        <v>18</v>
      </c>
      <c r="D22" s="54"/>
      <c r="E22" s="55">
        <f t="shared" si="0"/>
        <v>0</v>
      </c>
      <c r="F22" s="35"/>
    </row>
    <row r="23" spans="1:8" x14ac:dyDescent="0.25">
      <c r="A23" s="56" t="s">
        <v>63</v>
      </c>
      <c r="B23" s="57"/>
      <c r="C23" s="54"/>
      <c r="D23" s="54"/>
      <c r="E23" s="55">
        <f t="shared" si="0"/>
        <v>0</v>
      </c>
      <c r="F23" s="35"/>
    </row>
    <row r="24" spans="1:8" x14ac:dyDescent="0.25">
      <c r="A24" s="56" t="s">
        <v>64</v>
      </c>
      <c r="B24" s="57"/>
      <c r="C24" s="54"/>
      <c r="D24" s="54"/>
      <c r="E24" s="55">
        <f t="shared" si="0"/>
        <v>0</v>
      </c>
      <c r="F24" s="35"/>
    </row>
    <row r="25" spans="1:8" x14ac:dyDescent="0.25">
      <c r="A25" s="56" t="s">
        <v>65</v>
      </c>
      <c r="B25" s="57"/>
      <c r="C25" s="54"/>
      <c r="D25" s="54"/>
      <c r="E25" s="55">
        <f t="shared" si="0"/>
        <v>0</v>
      </c>
      <c r="F25" s="35"/>
    </row>
    <row r="26" spans="1:8" s="68" customFormat="1" x14ac:dyDescent="0.25">
      <c r="A26" s="52" t="s">
        <v>66</v>
      </c>
      <c r="B26" s="53"/>
      <c r="C26" s="53"/>
      <c r="D26" s="54"/>
      <c r="E26" s="55">
        <f t="shared" si="0"/>
        <v>0</v>
      </c>
      <c r="F26" s="35"/>
    </row>
    <row r="27" spans="1:8" ht="15.75" customHeight="1" x14ac:dyDescent="0.25">
      <c r="A27" s="119" t="s">
        <v>143</v>
      </c>
      <c r="B27" s="50" t="s">
        <v>86</v>
      </c>
      <c r="C27" s="50" t="s">
        <v>17</v>
      </c>
      <c r="D27" s="120" t="s">
        <v>141</v>
      </c>
      <c r="E27" s="50" t="s">
        <v>16</v>
      </c>
      <c r="F27" s="28"/>
    </row>
    <row r="28" spans="1:8" ht="15.75" customHeight="1" x14ac:dyDescent="0.25">
      <c r="A28" s="45" t="s">
        <v>103</v>
      </c>
      <c r="B28" s="45" t="s">
        <v>85</v>
      </c>
      <c r="C28" s="45" t="s">
        <v>61</v>
      </c>
      <c r="D28" s="121" t="s">
        <v>99</v>
      </c>
      <c r="E28" s="45" t="s">
        <v>39</v>
      </c>
      <c r="F28" s="28"/>
    </row>
    <row r="29" spans="1:8" ht="15.75" customHeight="1" x14ac:dyDescent="0.25">
      <c r="A29" s="58" t="s">
        <v>93</v>
      </c>
      <c r="B29" s="59"/>
      <c r="C29" s="60"/>
      <c r="D29" s="155"/>
      <c r="E29" s="61">
        <f>B29*D29</f>
        <v>0</v>
      </c>
      <c r="F29" s="28"/>
    </row>
    <row r="30" spans="1:8" ht="15.75" customHeight="1" x14ac:dyDescent="0.25">
      <c r="A30" s="58" t="s">
        <v>88</v>
      </c>
      <c r="B30" s="59"/>
      <c r="C30" s="60"/>
      <c r="D30" s="155"/>
      <c r="E30" s="61">
        <f t="shared" ref="E30:E40" si="1">B30*D30</f>
        <v>0</v>
      </c>
      <c r="F30" s="28"/>
    </row>
    <row r="31" spans="1:8" ht="15.75" customHeight="1" x14ac:dyDescent="0.25">
      <c r="A31" s="58" t="s">
        <v>91</v>
      </c>
      <c r="B31" s="59"/>
      <c r="C31" s="60"/>
      <c r="D31" s="155"/>
      <c r="E31" s="61">
        <f t="shared" si="1"/>
        <v>0</v>
      </c>
      <c r="F31" s="28"/>
    </row>
    <row r="32" spans="1:8" ht="15.75" customHeight="1" x14ac:dyDescent="0.25">
      <c r="A32" s="58" t="s">
        <v>89</v>
      </c>
      <c r="B32" s="59"/>
      <c r="C32" s="60"/>
      <c r="D32" s="155"/>
      <c r="E32" s="61">
        <f t="shared" si="1"/>
        <v>0</v>
      </c>
      <c r="F32" s="28"/>
    </row>
    <row r="33" spans="1:9" ht="15.75" customHeight="1" x14ac:dyDescent="0.25">
      <c r="A33" s="58" t="s">
        <v>90</v>
      </c>
      <c r="B33" s="59"/>
      <c r="C33" s="60"/>
      <c r="D33" s="155"/>
      <c r="E33" s="61">
        <f t="shared" si="1"/>
        <v>0</v>
      </c>
      <c r="F33" s="28"/>
    </row>
    <row r="34" spans="1:9" ht="15.75" customHeight="1" x14ac:dyDescent="0.25">
      <c r="A34" s="58" t="s">
        <v>96</v>
      </c>
      <c r="B34" s="59"/>
      <c r="C34" s="60"/>
      <c r="D34" s="155"/>
      <c r="E34" s="61">
        <f t="shared" si="1"/>
        <v>0</v>
      </c>
      <c r="F34" s="28"/>
    </row>
    <row r="35" spans="1:9" ht="15.75" customHeight="1" x14ac:dyDescent="0.25">
      <c r="A35" s="58" t="s">
        <v>97</v>
      </c>
      <c r="B35" s="59"/>
      <c r="C35" s="60"/>
      <c r="D35" s="155"/>
      <c r="E35" s="61">
        <f t="shared" si="1"/>
        <v>0</v>
      </c>
      <c r="F35" s="28"/>
    </row>
    <row r="36" spans="1:9" ht="15.75" customHeight="1" x14ac:dyDescent="0.25">
      <c r="A36" s="58" t="s">
        <v>98</v>
      </c>
      <c r="B36" s="59"/>
      <c r="C36" s="60"/>
      <c r="D36" s="155"/>
      <c r="E36" s="61">
        <f t="shared" si="1"/>
        <v>0</v>
      </c>
      <c r="F36" s="28"/>
    </row>
    <row r="37" spans="1:9" ht="15.75" customHeight="1" x14ac:dyDescent="0.25">
      <c r="A37" s="62" t="s">
        <v>144</v>
      </c>
      <c r="B37" s="59"/>
      <c r="C37" s="60"/>
      <c r="D37" s="155"/>
      <c r="E37" s="61"/>
      <c r="F37" s="28"/>
    </row>
    <row r="38" spans="1:9" ht="15.75" customHeight="1" x14ac:dyDescent="0.25">
      <c r="A38" s="62" t="s">
        <v>145</v>
      </c>
      <c r="B38" s="59"/>
      <c r="C38" s="60"/>
      <c r="D38" s="155"/>
      <c r="E38" s="61"/>
      <c r="F38" s="28"/>
    </row>
    <row r="39" spans="1:9" ht="15.75" customHeight="1" x14ac:dyDescent="0.25">
      <c r="A39" s="62" t="s">
        <v>146</v>
      </c>
      <c r="B39" s="59"/>
      <c r="C39" s="60"/>
      <c r="D39" s="155"/>
      <c r="E39" s="61"/>
      <c r="F39" s="28"/>
    </row>
    <row r="40" spans="1:9" ht="15.75" customHeight="1" x14ac:dyDescent="0.25">
      <c r="A40" s="62" t="s">
        <v>147</v>
      </c>
      <c r="B40" s="59"/>
      <c r="C40" s="60"/>
      <c r="D40" s="155"/>
      <c r="E40" s="61">
        <f t="shared" si="1"/>
        <v>0</v>
      </c>
      <c r="F40" s="28"/>
    </row>
    <row r="41" spans="1:9" ht="15.75" customHeight="1" thickBot="1" x14ac:dyDescent="0.3">
      <c r="A41" s="44"/>
      <c r="B41" s="65"/>
      <c r="C41" s="66"/>
      <c r="D41" s="67"/>
      <c r="E41" s="35"/>
      <c r="F41" s="28"/>
    </row>
    <row r="42" spans="1:9" ht="20.25" customHeight="1" thickBot="1" x14ac:dyDescent="0.3">
      <c r="A42" s="44"/>
      <c r="B42" s="36" t="s">
        <v>150</v>
      </c>
      <c r="C42" s="63">
        <v>1.1000000000000001E-3</v>
      </c>
      <c r="D42" s="48" t="s">
        <v>101</v>
      </c>
      <c r="E42" s="49">
        <f>SUM(E7:E26)</f>
        <v>0</v>
      </c>
      <c r="F42" s="28"/>
    </row>
    <row r="43" spans="1:9" ht="20.25" customHeight="1" thickBot="1" x14ac:dyDescent="0.3">
      <c r="B43" s="36" t="s">
        <v>149</v>
      </c>
      <c r="C43" s="64">
        <f>Scenario1!C43</f>
        <v>1687.5</v>
      </c>
      <c r="D43" s="47" t="s">
        <v>102</v>
      </c>
      <c r="E43" s="46">
        <f>SUM(E29:E40)</f>
        <v>0</v>
      </c>
      <c r="F43" s="28"/>
    </row>
    <row r="44" spans="1:9" ht="20.25" customHeight="1" thickBot="1" x14ac:dyDescent="0.3">
      <c r="B44" s="7"/>
      <c r="C44" s="9"/>
      <c r="D44" s="15" t="s">
        <v>100</v>
      </c>
      <c r="E44" s="22">
        <f>E43+E42</f>
        <v>0</v>
      </c>
      <c r="F44" s="28"/>
    </row>
    <row r="45" spans="1:9" ht="20.25" customHeight="1" thickBot="1" x14ac:dyDescent="0.3">
      <c r="B45" s="7"/>
      <c r="C45" s="9"/>
      <c r="D45" s="15" t="s">
        <v>92</v>
      </c>
      <c r="E45" s="23">
        <f>(E42*C42)+(E43/C43)</f>
        <v>0</v>
      </c>
      <c r="F45" s="28"/>
      <c r="H45" s="1"/>
    </row>
    <row r="46" spans="1:9" ht="15.75" customHeight="1" x14ac:dyDescent="0.25">
      <c r="A46" s="51"/>
      <c r="B46" s="51"/>
      <c r="C46" s="71"/>
      <c r="D46" s="72"/>
      <c r="E46" s="73"/>
      <c r="F46" s="28"/>
    </row>
    <row r="47" spans="1:9" ht="15.75" x14ac:dyDescent="0.25">
      <c r="A47" s="74" t="s">
        <v>106</v>
      </c>
      <c r="B47" s="37"/>
      <c r="C47" s="9"/>
      <c r="F47" s="77" t="s">
        <v>114</v>
      </c>
      <c r="G47" s="8" t="s">
        <v>110</v>
      </c>
    </row>
    <row r="48" spans="1:9" x14ac:dyDescent="0.25">
      <c r="B48" s="29" t="s">
        <v>67</v>
      </c>
      <c r="C48" s="29" t="s">
        <v>68</v>
      </c>
      <c r="D48" s="14" t="s">
        <v>29</v>
      </c>
      <c r="E48" s="14" t="s">
        <v>30</v>
      </c>
      <c r="F48" s="38"/>
      <c r="G48" s="10" t="s">
        <v>21</v>
      </c>
      <c r="H48" t="s">
        <v>40</v>
      </c>
      <c r="I48"/>
    </row>
    <row r="49" spans="1:9" x14ac:dyDescent="0.25">
      <c r="A49" s="29" t="s">
        <v>104</v>
      </c>
      <c r="B49" s="39" t="str">
        <f>Scenario1!B49</f>
        <v>H</v>
      </c>
      <c r="C49" s="40" t="str">
        <f>Scenario1!C49</f>
        <v>Highly Specialist</v>
      </c>
      <c r="D49" s="16">
        <f>(IFERROR((GETPIVOTDATA("(Hours per year)",$G$48,"(Grade Code)",$B49)*$C$42),0))+(IFERROR(GETPIVOTDATA("(Hours per year)",$G$60,"(Grade Code)",$B49)/$C$43,0))</f>
        <v>0</v>
      </c>
      <c r="E49" s="117">
        <f>IFERROR(D49/$E$54,0)</f>
        <v>0</v>
      </c>
      <c r="F49" s="41"/>
      <c r="G49" s="11" t="s">
        <v>19</v>
      </c>
      <c r="H49" s="12">
        <v>0</v>
      </c>
      <c r="I49"/>
    </row>
    <row r="50" spans="1:9" x14ac:dyDescent="0.25">
      <c r="A50" s="29" t="s">
        <v>105</v>
      </c>
      <c r="B50" s="39" t="str">
        <f>Scenario1!B50</f>
        <v>S</v>
      </c>
      <c r="C50" s="40" t="str">
        <f>Scenario1!C50</f>
        <v>Specialist</v>
      </c>
      <c r="D50" s="16">
        <f t="shared" ref="D50:D53" si="2">(IFERROR((GETPIVOTDATA("(Hours per year)",$G$48,"(Grade Code)",$B50)*$C$42),0))+(IFERROR(GETPIVOTDATA("(Hours per year)",$G$60,"(Grade Code)",$B50)/$C$43,0))</f>
        <v>0</v>
      </c>
      <c r="E50" s="117">
        <f t="shared" ref="E50:E53" si="3">IFERROR(D50/$E$54,0)</f>
        <v>0</v>
      </c>
      <c r="F50" s="41"/>
      <c r="G50" s="11" t="s">
        <v>18</v>
      </c>
      <c r="H50" s="12">
        <v>0</v>
      </c>
      <c r="I50"/>
    </row>
    <row r="51" spans="1:9" x14ac:dyDescent="0.25">
      <c r="A51" s="70" t="s">
        <v>69</v>
      </c>
      <c r="B51" s="39" t="str">
        <f>Scenario1!B51</f>
        <v>R</v>
      </c>
      <c r="C51" s="40" t="str">
        <f>Scenario1!C51</f>
        <v>Routine</v>
      </c>
      <c r="D51" s="16">
        <f t="shared" si="2"/>
        <v>0</v>
      </c>
      <c r="E51" s="117">
        <f t="shared" si="3"/>
        <v>0</v>
      </c>
      <c r="F51" s="41"/>
      <c r="G51" s="11" t="s">
        <v>20</v>
      </c>
      <c r="H51" s="12">
        <v>0</v>
      </c>
      <c r="I51"/>
    </row>
    <row r="52" spans="1:9" x14ac:dyDescent="0.25">
      <c r="A52" s="29" t="s">
        <v>70</v>
      </c>
      <c r="B52" s="42" t="str">
        <f>Scenario1!B52</f>
        <v>A</v>
      </c>
      <c r="C52" s="40" t="str">
        <f>Scenario1!C52</f>
        <v>Administrative</v>
      </c>
      <c r="D52" s="16">
        <f t="shared" si="2"/>
        <v>0</v>
      </c>
      <c r="E52" s="117">
        <f t="shared" si="3"/>
        <v>0</v>
      </c>
      <c r="F52" s="41"/>
      <c r="G52" s="11" t="s">
        <v>77</v>
      </c>
      <c r="H52" s="12">
        <v>0</v>
      </c>
      <c r="I52"/>
    </row>
    <row r="53" spans="1:9" ht="15.75" thickBot="1" x14ac:dyDescent="0.3">
      <c r="B53" s="42" t="str">
        <f>Scenario1!B53</f>
        <v>Z</v>
      </c>
      <c r="C53" s="40" t="str">
        <f>Scenario1!C53</f>
        <v>Other2</v>
      </c>
      <c r="D53" s="16">
        <f t="shared" si="2"/>
        <v>0</v>
      </c>
      <c r="E53" s="117">
        <f t="shared" si="3"/>
        <v>0</v>
      </c>
      <c r="F53" s="41"/>
      <c r="G53" s="11" t="s">
        <v>22</v>
      </c>
      <c r="H53" s="12">
        <v>0</v>
      </c>
      <c r="I53"/>
    </row>
    <row r="54" spans="1:9" x14ac:dyDescent="0.25">
      <c r="B54" s="7"/>
      <c r="D54" s="39" t="s">
        <v>112</v>
      </c>
      <c r="E54" s="20">
        <f>SUM(D49:D53)</f>
        <v>0</v>
      </c>
      <c r="F54" s="43"/>
      <c r="G54"/>
      <c r="H54"/>
      <c r="I54"/>
    </row>
    <row r="55" spans="1:9" x14ac:dyDescent="0.25">
      <c r="A55" s="51"/>
      <c r="B55" s="71"/>
      <c r="C55" s="51"/>
      <c r="D55" s="51"/>
      <c r="E55" s="51"/>
      <c r="G55"/>
      <c r="H55"/>
      <c r="I55"/>
    </row>
    <row r="56" spans="1:9" x14ac:dyDescent="0.25">
      <c r="G56"/>
      <c r="H56"/>
      <c r="I56"/>
    </row>
    <row r="57" spans="1:9" x14ac:dyDescent="0.25">
      <c r="G57"/>
      <c r="H57"/>
      <c r="I57"/>
    </row>
    <row r="58" spans="1:9" x14ac:dyDescent="0.25">
      <c r="G58"/>
      <c r="H58"/>
      <c r="I58"/>
    </row>
    <row r="59" spans="1:9" x14ac:dyDescent="0.25">
      <c r="F59" s="77" t="s">
        <v>114</v>
      </c>
      <c r="G59" s="8" t="s">
        <v>111</v>
      </c>
      <c r="H59"/>
      <c r="I59"/>
    </row>
    <row r="60" spans="1:9" x14ac:dyDescent="0.25">
      <c r="G60" s="10" t="s">
        <v>21</v>
      </c>
      <c r="H60" t="s">
        <v>40</v>
      </c>
      <c r="I60"/>
    </row>
    <row r="61" spans="1:9" x14ac:dyDescent="0.25">
      <c r="G61" s="11" t="s">
        <v>77</v>
      </c>
      <c r="H61" s="12">
        <v>0</v>
      </c>
      <c r="I61"/>
    </row>
    <row r="62" spans="1:9" x14ac:dyDescent="0.25">
      <c r="G62" s="11" t="s">
        <v>22</v>
      </c>
      <c r="H62" s="12">
        <v>0</v>
      </c>
      <c r="I62"/>
    </row>
    <row r="63" spans="1:9" x14ac:dyDescent="0.25">
      <c r="G63"/>
      <c r="H63"/>
      <c r="I63"/>
    </row>
    <row r="64" spans="1:9" x14ac:dyDescent="0.25">
      <c r="G64"/>
      <c r="H64"/>
      <c r="I64"/>
    </row>
    <row r="65" spans="7:9" s="7" customFormat="1" x14ac:dyDescent="0.25">
      <c r="G65"/>
      <c r="H65"/>
      <c r="I65"/>
    </row>
    <row r="66" spans="7:9" s="7" customFormat="1" x14ac:dyDescent="0.25">
      <c r="G66"/>
      <c r="H66"/>
      <c r="I66"/>
    </row>
    <row r="67" spans="7:9" s="7" customFormat="1" x14ac:dyDescent="0.25">
      <c r="G67"/>
      <c r="H67"/>
      <c r="I67"/>
    </row>
    <row r="68" spans="7:9" s="7" customFormat="1" x14ac:dyDescent="0.25">
      <c r="G68"/>
      <c r="H68"/>
      <c r="I68"/>
    </row>
    <row r="69" spans="7:9" s="7" customFormat="1" x14ac:dyDescent="0.25">
      <c r="G69"/>
      <c r="H69"/>
      <c r="I69"/>
    </row>
    <row r="70" spans="7:9" s="7" customFormat="1" x14ac:dyDescent="0.25">
      <c r="G70"/>
      <c r="H70"/>
      <c r="I70"/>
    </row>
    <row r="71" spans="7:9" s="7" customFormat="1" x14ac:dyDescent="0.25">
      <c r="G71"/>
      <c r="H71"/>
      <c r="I71"/>
    </row>
    <row r="72" spans="7:9" s="7" customFormat="1" x14ac:dyDescent="0.25">
      <c r="G72"/>
      <c r="H72"/>
      <c r="I72"/>
    </row>
    <row r="73" spans="7:9" s="7" customFormat="1" x14ac:dyDescent="0.25">
      <c r="G73"/>
      <c r="H73"/>
      <c r="I73"/>
    </row>
    <row r="74" spans="7:9" s="7" customFormat="1" x14ac:dyDescent="0.25">
      <c r="G74"/>
      <c r="H74"/>
      <c r="I74"/>
    </row>
    <row r="75" spans="7:9" s="7" customFormat="1" x14ac:dyDescent="0.25">
      <c r="G75"/>
      <c r="H75"/>
      <c r="I75"/>
    </row>
    <row r="76" spans="7:9" s="7" customFormat="1" x14ac:dyDescent="0.25">
      <c r="G76"/>
      <c r="H76"/>
      <c r="I76"/>
    </row>
    <row r="77" spans="7:9" s="7" customFormat="1" x14ac:dyDescent="0.25">
      <c r="G77"/>
      <c r="H77"/>
      <c r="I77"/>
    </row>
  </sheetData>
  <pageMargins left="1.9685039370078741" right="0.70866141732283472" top="0.39370078740157483" bottom="0.39370078740157483" header="0.31496062992125984" footer="0.31496062992125984"/>
  <pageSetup paperSize="9" scale="64" orientation="landscape" horizontalDpi="0" verticalDpi="0" r:id="rId3"/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showZeros="0" workbookViewId="0">
      <selection activeCell="A2" sqref="A2"/>
    </sheetView>
  </sheetViews>
  <sheetFormatPr defaultRowHeight="15" x14ac:dyDescent="0.25"/>
  <cols>
    <col min="1" max="1" width="45.140625" style="7" customWidth="1"/>
    <col min="2" max="2" width="30.7109375" style="1" customWidth="1"/>
    <col min="3" max="3" width="20.28515625" style="7" customWidth="1"/>
    <col min="4" max="4" width="26.28515625" style="7" customWidth="1"/>
    <col min="5" max="5" width="23.7109375" style="7" customWidth="1"/>
    <col min="6" max="7" width="13.140625" style="7" customWidth="1"/>
    <col min="8" max="8" width="22.28515625" style="7" customWidth="1"/>
    <col min="9" max="9" width="5.5703125" style="7" bestFit="1" customWidth="1"/>
    <col min="10" max="10" width="9.140625" style="7"/>
    <col min="11" max="11" width="13.28515625" style="7" bestFit="1" customWidth="1"/>
    <col min="12" max="12" width="32.140625" style="7" bestFit="1" customWidth="1"/>
    <col min="13" max="16384" width="9.140625" style="7"/>
  </cols>
  <sheetData>
    <row r="1" spans="1:8" ht="26.25" x14ac:dyDescent="0.4">
      <c r="A1" s="21" t="s">
        <v>31</v>
      </c>
      <c r="F1" s="31"/>
    </row>
    <row r="2" spans="1:8" x14ac:dyDescent="0.25">
      <c r="A2" s="25" t="s">
        <v>41</v>
      </c>
      <c r="F2" s="31"/>
    </row>
    <row r="3" spans="1:8" ht="21" x14ac:dyDescent="0.35">
      <c r="A3" s="29" t="s">
        <v>51</v>
      </c>
      <c r="B3" s="69" t="s">
        <v>53</v>
      </c>
      <c r="F3" s="31"/>
    </row>
    <row r="4" spans="1:8" x14ac:dyDescent="0.25">
      <c r="A4" s="4"/>
      <c r="B4" s="5"/>
      <c r="C4" s="4"/>
      <c r="D4" s="4"/>
      <c r="E4" s="106" t="str">
        <f>Scenario1!$E$4</f>
        <v>(Toolkit Version 1.1)</v>
      </c>
      <c r="F4" s="31"/>
    </row>
    <row r="5" spans="1:8" x14ac:dyDescent="0.25">
      <c r="A5" s="32" t="s">
        <v>13</v>
      </c>
      <c r="B5" s="32" t="s">
        <v>14</v>
      </c>
      <c r="C5" s="32" t="s">
        <v>17</v>
      </c>
      <c r="D5" s="32" t="s">
        <v>15</v>
      </c>
      <c r="E5" s="32" t="s">
        <v>16</v>
      </c>
      <c r="F5" s="33"/>
    </row>
    <row r="6" spans="1:8" x14ac:dyDescent="0.25">
      <c r="A6" s="34" t="s">
        <v>60</v>
      </c>
      <c r="B6" s="34" t="s">
        <v>87</v>
      </c>
      <c r="C6" s="34" t="s">
        <v>61</v>
      </c>
      <c r="D6" s="34" t="s">
        <v>62</v>
      </c>
      <c r="E6" s="34" t="s">
        <v>39</v>
      </c>
      <c r="F6" s="33"/>
    </row>
    <row r="7" spans="1:8" x14ac:dyDescent="0.25">
      <c r="A7" s="52" t="s">
        <v>1</v>
      </c>
      <c r="B7" s="53">
        <v>0.75</v>
      </c>
      <c r="C7" s="54" t="s">
        <v>18</v>
      </c>
      <c r="D7" s="54"/>
      <c r="E7" s="55">
        <f>B7*D7</f>
        <v>0</v>
      </c>
      <c r="F7" s="35"/>
      <c r="G7" s="8"/>
      <c r="H7" s="8"/>
    </row>
    <row r="8" spans="1:8" x14ac:dyDescent="0.25">
      <c r="A8" s="52" t="s">
        <v>2</v>
      </c>
      <c r="B8" s="53">
        <v>0.3</v>
      </c>
      <c r="C8" s="54" t="s">
        <v>18</v>
      </c>
      <c r="D8" s="54"/>
      <c r="E8" s="55">
        <f t="shared" ref="E8:E26" si="0">B8*D8</f>
        <v>0</v>
      </c>
      <c r="F8" s="35"/>
      <c r="G8" s="8"/>
      <c r="H8" s="8"/>
    </row>
    <row r="9" spans="1:8" x14ac:dyDescent="0.25">
      <c r="A9" s="52" t="s">
        <v>27</v>
      </c>
      <c r="B9" s="53">
        <v>1.5</v>
      </c>
      <c r="C9" s="54" t="s">
        <v>19</v>
      </c>
      <c r="D9" s="54"/>
      <c r="E9" s="55">
        <f t="shared" si="0"/>
        <v>0</v>
      </c>
      <c r="F9" s="35"/>
      <c r="G9" s="8"/>
      <c r="H9" s="8"/>
    </row>
    <row r="10" spans="1:8" x14ac:dyDescent="0.25">
      <c r="A10" s="52" t="s">
        <v>3</v>
      </c>
      <c r="B10" s="53">
        <v>0.5</v>
      </c>
      <c r="C10" s="54" t="s">
        <v>18</v>
      </c>
      <c r="D10" s="54"/>
      <c r="E10" s="55">
        <f t="shared" si="0"/>
        <v>0</v>
      </c>
      <c r="F10" s="35"/>
    </row>
    <row r="11" spans="1:8" x14ac:dyDescent="0.25">
      <c r="A11" s="52" t="s">
        <v>26</v>
      </c>
      <c r="B11" s="53">
        <v>1.25</v>
      </c>
      <c r="C11" s="54" t="s">
        <v>20</v>
      </c>
      <c r="D11" s="54"/>
      <c r="E11" s="55">
        <f t="shared" si="0"/>
        <v>0</v>
      </c>
      <c r="F11" s="35"/>
    </row>
    <row r="12" spans="1:8" x14ac:dyDescent="0.25">
      <c r="A12" s="52" t="s">
        <v>28</v>
      </c>
      <c r="B12" s="53">
        <v>0.75</v>
      </c>
      <c r="C12" s="54" t="s">
        <v>20</v>
      </c>
      <c r="D12" s="54"/>
      <c r="E12" s="55">
        <f t="shared" si="0"/>
        <v>0</v>
      </c>
      <c r="F12" s="35"/>
    </row>
    <row r="13" spans="1:8" x14ac:dyDescent="0.25">
      <c r="A13" s="52" t="s">
        <v>4</v>
      </c>
      <c r="B13" s="53">
        <v>5</v>
      </c>
      <c r="C13" s="54" t="s">
        <v>19</v>
      </c>
      <c r="D13" s="54"/>
      <c r="E13" s="55">
        <f t="shared" si="0"/>
        <v>0</v>
      </c>
      <c r="F13" s="35"/>
    </row>
    <row r="14" spans="1:8" x14ac:dyDescent="0.25">
      <c r="A14" s="52" t="s">
        <v>0</v>
      </c>
      <c r="B14" s="53">
        <v>0.5</v>
      </c>
      <c r="C14" s="54" t="s">
        <v>18</v>
      </c>
      <c r="D14" s="54"/>
      <c r="E14" s="55">
        <f t="shared" si="0"/>
        <v>0</v>
      </c>
      <c r="F14" s="35"/>
    </row>
    <row r="15" spans="1:8" x14ac:dyDescent="0.25">
      <c r="A15" s="52" t="s">
        <v>5</v>
      </c>
      <c r="B15" s="53">
        <v>0.5</v>
      </c>
      <c r="C15" s="54" t="s">
        <v>18</v>
      </c>
      <c r="D15" s="54"/>
      <c r="E15" s="55">
        <f t="shared" si="0"/>
        <v>0</v>
      </c>
      <c r="F15" s="35"/>
    </row>
    <row r="16" spans="1:8" x14ac:dyDescent="0.25">
      <c r="A16" s="52" t="s">
        <v>6</v>
      </c>
      <c r="B16" s="53">
        <v>1</v>
      </c>
      <c r="C16" s="54" t="s">
        <v>20</v>
      </c>
      <c r="D16" s="54"/>
      <c r="E16" s="55">
        <f t="shared" si="0"/>
        <v>0</v>
      </c>
      <c r="F16" s="35"/>
    </row>
    <row r="17" spans="1:8" x14ac:dyDescent="0.25">
      <c r="A17" s="52" t="s">
        <v>7</v>
      </c>
      <c r="B17" s="53">
        <v>1.5</v>
      </c>
      <c r="C17" s="54" t="s">
        <v>20</v>
      </c>
      <c r="D17" s="54"/>
      <c r="E17" s="55">
        <f t="shared" si="0"/>
        <v>0</v>
      </c>
      <c r="F17" s="35"/>
      <c r="H17" s="14"/>
    </row>
    <row r="18" spans="1:8" x14ac:dyDescent="0.25">
      <c r="A18" s="52" t="s">
        <v>8</v>
      </c>
      <c r="B18" s="53">
        <v>0.75</v>
      </c>
      <c r="C18" s="54" t="s">
        <v>20</v>
      </c>
      <c r="D18" s="54"/>
      <c r="E18" s="55">
        <f t="shared" si="0"/>
        <v>0</v>
      </c>
      <c r="F18" s="35"/>
      <c r="H18" s="13"/>
    </row>
    <row r="19" spans="1:8" x14ac:dyDescent="0.25">
      <c r="A19" s="52" t="s">
        <v>9</v>
      </c>
      <c r="B19" s="53">
        <v>0.5</v>
      </c>
      <c r="C19" s="54" t="s">
        <v>18</v>
      </c>
      <c r="D19" s="54"/>
      <c r="E19" s="55">
        <f t="shared" si="0"/>
        <v>0</v>
      </c>
      <c r="F19" s="35"/>
      <c r="H19" s="13"/>
    </row>
    <row r="20" spans="1:8" x14ac:dyDescent="0.25">
      <c r="A20" s="52" t="s">
        <v>10</v>
      </c>
      <c r="B20" s="53">
        <v>0.5</v>
      </c>
      <c r="C20" s="54" t="s">
        <v>20</v>
      </c>
      <c r="D20" s="54"/>
      <c r="E20" s="55">
        <f t="shared" si="0"/>
        <v>0</v>
      </c>
      <c r="F20" s="35"/>
      <c r="H20" s="13"/>
    </row>
    <row r="21" spans="1:8" x14ac:dyDescent="0.25">
      <c r="A21" s="52" t="s">
        <v>11</v>
      </c>
      <c r="B21" s="53">
        <v>0.3</v>
      </c>
      <c r="C21" s="54" t="s">
        <v>18</v>
      </c>
      <c r="D21" s="54"/>
      <c r="E21" s="55">
        <f t="shared" si="0"/>
        <v>0</v>
      </c>
      <c r="F21" s="35"/>
    </row>
    <row r="22" spans="1:8" x14ac:dyDescent="0.25">
      <c r="A22" s="56" t="s">
        <v>12</v>
      </c>
      <c r="B22" s="57">
        <v>0.75</v>
      </c>
      <c r="C22" s="54" t="s">
        <v>18</v>
      </c>
      <c r="D22" s="54"/>
      <c r="E22" s="55">
        <f t="shared" si="0"/>
        <v>0</v>
      </c>
      <c r="F22" s="35"/>
    </row>
    <row r="23" spans="1:8" x14ac:dyDescent="0.25">
      <c r="A23" s="56" t="s">
        <v>63</v>
      </c>
      <c r="B23" s="57"/>
      <c r="C23" s="54"/>
      <c r="D23" s="54"/>
      <c r="E23" s="55">
        <f t="shared" si="0"/>
        <v>0</v>
      </c>
      <c r="F23" s="35"/>
    </row>
    <row r="24" spans="1:8" x14ac:dyDescent="0.25">
      <c r="A24" s="56" t="s">
        <v>64</v>
      </c>
      <c r="B24" s="57"/>
      <c r="C24" s="54"/>
      <c r="D24" s="54"/>
      <c r="E24" s="55">
        <f t="shared" si="0"/>
        <v>0</v>
      </c>
      <c r="F24" s="35"/>
    </row>
    <row r="25" spans="1:8" x14ac:dyDescent="0.25">
      <c r="A25" s="56" t="s">
        <v>65</v>
      </c>
      <c r="B25" s="57"/>
      <c r="C25" s="54"/>
      <c r="D25" s="54"/>
      <c r="E25" s="55">
        <f t="shared" si="0"/>
        <v>0</v>
      </c>
      <c r="F25" s="35"/>
    </row>
    <row r="26" spans="1:8" s="68" customFormat="1" x14ac:dyDescent="0.25">
      <c r="A26" s="52" t="s">
        <v>66</v>
      </c>
      <c r="B26" s="53"/>
      <c r="C26" s="53"/>
      <c r="D26" s="54"/>
      <c r="E26" s="55">
        <f t="shared" si="0"/>
        <v>0</v>
      </c>
      <c r="F26" s="35"/>
    </row>
    <row r="27" spans="1:8" ht="15.75" customHeight="1" x14ac:dyDescent="0.25">
      <c r="A27" s="119" t="s">
        <v>143</v>
      </c>
      <c r="B27" s="50" t="s">
        <v>86</v>
      </c>
      <c r="C27" s="50" t="s">
        <v>17</v>
      </c>
      <c r="D27" s="120" t="s">
        <v>141</v>
      </c>
      <c r="E27" s="50" t="s">
        <v>16</v>
      </c>
      <c r="F27" s="28"/>
    </row>
    <row r="28" spans="1:8" ht="15.75" customHeight="1" x14ac:dyDescent="0.25">
      <c r="A28" s="45" t="s">
        <v>103</v>
      </c>
      <c r="B28" s="45" t="s">
        <v>85</v>
      </c>
      <c r="C28" s="45" t="s">
        <v>61</v>
      </c>
      <c r="D28" s="121" t="s">
        <v>99</v>
      </c>
      <c r="E28" s="45" t="s">
        <v>39</v>
      </c>
      <c r="F28" s="28"/>
    </row>
    <row r="29" spans="1:8" ht="15.75" customHeight="1" x14ac:dyDescent="0.25">
      <c r="A29" s="58" t="s">
        <v>93</v>
      </c>
      <c r="B29" s="59"/>
      <c r="C29" s="60"/>
      <c r="D29" s="155"/>
      <c r="E29" s="61">
        <f>B29*D29</f>
        <v>0</v>
      </c>
      <c r="F29" s="28"/>
    </row>
    <row r="30" spans="1:8" ht="15.75" customHeight="1" x14ac:dyDescent="0.25">
      <c r="A30" s="58" t="s">
        <v>88</v>
      </c>
      <c r="B30" s="59"/>
      <c r="C30" s="60"/>
      <c r="D30" s="155"/>
      <c r="E30" s="61">
        <f t="shared" ref="E30:E40" si="1">B30*D30</f>
        <v>0</v>
      </c>
      <c r="F30" s="28"/>
    </row>
    <row r="31" spans="1:8" ht="15.75" customHeight="1" x14ac:dyDescent="0.25">
      <c r="A31" s="58" t="s">
        <v>91</v>
      </c>
      <c r="B31" s="59"/>
      <c r="C31" s="60"/>
      <c r="D31" s="155"/>
      <c r="E31" s="61">
        <f t="shared" si="1"/>
        <v>0</v>
      </c>
      <c r="F31" s="28"/>
    </row>
    <row r="32" spans="1:8" ht="15.75" customHeight="1" x14ac:dyDescent="0.25">
      <c r="A32" s="58" t="s">
        <v>89</v>
      </c>
      <c r="B32" s="59"/>
      <c r="C32" s="60"/>
      <c r="D32" s="155"/>
      <c r="E32" s="61">
        <f t="shared" si="1"/>
        <v>0</v>
      </c>
      <c r="F32" s="28"/>
    </row>
    <row r="33" spans="1:9" ht="15.75" customHeight="1" x14ac:dyDescent="0.25">
      <c r="A33" s="58" t="s">
        <v>90</v>
      </c>
      <c r="B33" s="59"/>
      <c r="C33" s="60"/>
      <c r="D33" s="155"/>
      <c r="E33" s="61">
        <f t="shared" si="1"/>
        <v>0</v>
      </c>
      <c r="F33" s="28"/>
    </row>
    <row r="34" spans="1:9" ht="15.75" customHeight="1" x14ac:dyDescent="0.25">
      <c r="A34" s="58" t="s">
        <v>96</v>
      </c>
      <c r="B34" s="59"/>
      <c r="C34" s="60"/>
      <c r="D34" s="155"/>
      <c r="E34" s="61">
        <f t="shared" si="1"/>
        <v>0</v>
      </c>
      <c r="F34" s="28"/>
    </row>
    <row r="35" spans="1:9" ht="15.75" customHeight="1" x14ac:dyDescent="0.25">
      <c r="A35" s="58" t="s">
        <v>97</v>
      </c>
      <c r="B35" s="59"/>
      <c r="C35" s="60"/>
      <c r="D35" s="155"/>
      <c r="E35" s="61">
        <f t="shared" si="1"/>
        <v>0</v>
      </c>
      <c r="F35" s="28"/>
    </row>
    <row r="36" spans="1:9" ht="15.75" customHeight="1" x14ac:dyDescent="0.25">
      <c r="A36" s="58" t="s">
        <v>98</v>
      </c>
      <c r="B36" s="59"/>
      <c r="C36" s="60"/>
      <c r="D36" s="155"/>
      <c r="E36" s="61">
        <f t="shared" si="1"/>
        <v>0</v>
      </c>
      <c r="F36" s="28"/>
    </row>
    <row r="37" spans="1:9" ht="15.75" customHeight="1" x14ac:dyDescent="0.25">
      <c r="A37" s="62" t="s">
        <v>144</v>
      </c>
      <c r="B37" s="59"/>
      <c r="C37" s="60"/>
      <c r="D37" s="155"/>
      <c r="E37" s="61"/>
      <c r="F37" s="28"/>
    </row>
    <row r="38" spans="1:9" ht="15.75" customHeight="1" x14ac:dyDescent="0.25">
      <c r="A38" s="62" t="s">
        <v>145</v>
      </c>
      <c r="B38" s="59"/>
      <c r="C38" s="60"/>
      <c r="D38" s="155"/>
      <c r="E38" s="61"/>
      <c r="F38" s="28"/>
    </row>
    <row r="39" spans="1:9" ht="15.75" customHeight="1" x14ac:dyDescent="0.25">
      <c r="A39" s="62" t="s">
        <v>146</v>
      </c>
      <c r="B39" s="59"/>
      <c r="C39" s="60"/>
      <c r="D39" s="155"/>
      <c r="E39" s="61"/>
      <c r="F39" s="28"/>
    </row>
    <row r="40" spans="1:9" ht="15.75" customHeight="1" x14ac:dyDescent="0.25">
      <c r="A40" s="62" t="s">
        <v>147</v>
      </c>
      <c r="B40" s="59"/>
      <c r="C40" s="60"/>
      <c r="D40" s="155"/>
      <c r="E40" s="61">
        <f t="shared" si="1"/>
        <v>0</v>
      </c>
      <c r="F40" s="28"/>
    </row>
    <row r="41" spans="1:9" ht="15.75" customHeight="1" thickBot="1" x14ac:dyDescent="0.3">
      <c r="A41" s="44"/>
      <c r="B41" s="65"/>
      <c r="C41" s="66"/>
      <c r="D41" s="67"/>
      <c r="E41" s="35"/>
      <c r="F41" s="28"/>
    </row>
    <row r="42" spans="1:9" ht="20.25" customHeight="1" thickBot="1" x14ac:dyDescent="0.3">
      <c r="A42" s="44"/>
      <c r="B42" s="36" t="s">
        <v>150</v>
      </c>
      <c r="C42" s="63">
        <v>1.1000000000000001E-3</v>
      </c>
      <c r="D42" s="48" t="s">
        <v>101</v>
      </c>
      <c r="E42" s="49">
        <f>SUM(E7:E26)</f>
        <v>0</v>
      </c>
      <c r="F42" s="28"/>
    </row>
    <row r="43" spans="1:9" ht="20.25" customHeight="1" thickBot="1" x14ac:dyDescent="0.3">
      <c r="B43" s="36" t="s">
        <v>149</v>
      </c>
      <c r="C43" s="64">
        <f>Scenario1!C43</f>
        <v>1687.5</v>
      </c>
      <c r="D43" s="47" t="s">
        <v>102</v>
      </c>
      <c r="E43" s="46">
        <f>SUM(E29:E40)</f>
        <v>0</v>
      </c>
      <c r="F43" s="28"/>
    </row>
    <row r="44" spans="1:9" ht="20.25" customHeight="1" thickBot="1" x14ac:dyDescent="0.3">
      <c r="B44" s="7"/>
      <c r="C44" s="9"/>
      <c r="D44" s="15" t="s">
        <v>100</v>
      </c>
      <c r="E44" s="22">
        <f>E43+E42</f>
        <v>0</v>
      </c>
      <c r="F44" s="28"/>
    </row>
    <row r="45" spans="1:9" ht="20.25" customHeight="1" thickBot="1" x14ac:dyDescent="0.3">
      <c r="B45" s="7"/>
      <c r="C45" s="9"/>
      <c r="D45" s="15" t="s">
        <v>92</v>
      </c>
      <c r="E45" s="23">
        <f>(E42*C42)+(E43/C43)</f>
        <v>0</v>
      </c>
      <c r="F45" s="28"/>
      <c r="H45" s="1"/>
    </row>
    <row r="46" spans="1:9" ht="15.75" customHeight="1" x14ac:dyDescent="0.25">
      <c r="A46" s="51"/>
      <c r="B46" s="51"/>
      <c r="C46" s="71"/>
      <c r="D46" s="72"/>
      <c r="E46" s="73"/>
      <c r="F46" s="28"/>
    </row>
    <row r="47" spans="1:9" ht="15.75" x14ac:dyDescent="0.25">
      <c r="A47" s="74" t="s">
        <v>106</v>
      </c>
      <c r="B47" s="37"/>
      <c r="C47" s="9"/>
      <c r="F47" s="77" t="s">
        <v>114</v>
      </c>
      <c r="G47" s="8" t="s">
        <v>110</v>
      </c>
    </row>
    <row r="48" spans="1:9" x14ac:dyDescent="0.25">
      <c r="B48" s="29" t="s">
        <v>67</v>
      </c>
      <c r="C48" s="29" t="s">
        <v>68</v>
      </c>
      <c r="D48" s="14" t="s">
        <v>29</v>
      </c>
      <c r="E48" s="14" t="s">
        <v>30</v>
      </c>
      <c r="F48" s="38"/>
      <c r="G48" s="10" t="s">
        <v>21</v>
      </c>
      <c r="H48" t="s">
        <v>40</v>
      </c>
      <c r="I48"/>
    </row>
    <row r="49" spans="1:9" x14ac:dyDescent="0.25">
      <c r="A49" s="29" t="s">
        <v>104</v>
      </c>
      <c r="B49" s="39" t="str">
        <f>Scenario1!B49</f>
        <v>H</v>
      </c>
      <c r="C49" s="40" t="str">
        <f>Scenario1!C49</f>
        <v>Highly Specialist</v>
      </c>
      <c r="D49" s="16">
        <f>(IFERROR((GETPIVOTDATA("(Hours per year)",$G$48,"(Grade Code)",$B49)*$C$42),0))+(IFERROR(GETPIVOTDATA("(Hours per year)",$G$60,"(Grade Code)",$B49)/$C$43,0))</f>
        <v>0</v>
      </c>
      <c r="E49" s="117">
        <f>IFERROR(D49/$E$54,0)</f>
        <v>0</v>
      </c>
      <c r="F49" s="41"/>
      <c r="G49" s="11" t="s">
        <v>19</v>
      </c>
      <c r="H49" s="12">
        <v>0</v>
      </c>
      <c r="I49"/>
    </row>
    <row r="50" spans="1:9" x14ac:dyDescent="0.25">
      <c r="A50" s="29" t="s">
        <v>105</v>
      </c>
      <c r="B50" s="39" t="str">
        <f>Scenario1!B50</f>
        <v>S</v>
      </c>
      <c r="C50" s="40" t="str">
        <f>Scenario1!C50</f>
        <v>Specialist</v>
      </c>
      <c r="D50" s="16">
        <f t="shared" ref="D50:D53" si="2">(IFERROR((GETPIVOTDATA("(Hours per year)",$G$48,"(Grade Code)",$B50)*$C$42),0))+(IFERROR(GETPIVOTDATA("(Hours per year)",$G$60,"(Grade Code)",$B50)/$C$43,0))</f>
        <v>0</v>
      </c>
      <c r="E50" s="117">
        <f t="shared" ref="E50:E53" si="3">IFERROR(D50/$E$54,0)</f>
        <v>0</v>
      </c>
      <c r="F50" s="41"/>
      <c r="G50" s="11" t="s">
        <v>18</v>
      </c>
      <c r="H50" s="12">
        <v>0</v>
      </c>
      <c r="I50"/>
    </row>
    <row r="51" spans="1:9" x14ac:dyDescent="0.25">
      <c r="A51" s="70" t="s">
        <v>69</v>
      </c>
      <c r="B51" s="39" t="str">
        <f>Scenario1!B51</f>
        <v>R</v>
      </c>
      <c r="C51" s="40" t="str">
        <f>Scenario1!C51</f>
        <v>Routine</v>
      </c>
      <c r="D51" s="16">
        <f t="shared" si="2"/>
        <v>0</v>
      </c>
      <c r="E51" s="117">
        <f t="shared" si="3"/>
        <v>0</v>
      </c>
      <c r="F51" s="41"/>
      <c r="G51" s="11" t="s">
        <v>20</v>
      </c>
      <c r="H51" s="12">
        <v>0</v>
      </c>
      <c r="I51"/>
    </row>
    <row r="52" spans="1:9" x14ac:dyDescent="0.25">
      <c r="A52" s="29" t="s">
        <v>70</v>
      </c>
      <c r="B52" s="42" t="str">
        <f>Scenario1!B52</f>
        <v>A</v>
      </c>
      <c r="C52" s="40" t="str">
        <f>Scenario1!C52</f>
        <v>Administrative</v>
      </c>
      <c r="D52" s="16">
        <f t="shared" si="2"/>
        <v>0</v>
      </c>
      <c r="E52" s="117">
        <f t="shared" si="3"/>
        <v>0</v>
      </c>
      <c r="F52" s="41"/>
      <c r="G52" s="11" t="s">
        <v>77</v>
      </c>
      <c r="H52" s="12">
        <v>0</v>
      </c>
      <c r="I52"/>
    </row>
    <row r="53" spans="1:9" ht="15.75" thickBot="1" x14ac:dyDescent="0.3">
      <c r="B53" s="42" t="str">
        <f>Scenario1!B53</f>
        <v>Z</v>
      </c>
      <c r="C53" s="40" t="str">
        <f>Scenario1!C53</f>
        <v>Other2</v>
      </c>
      <c r="D53" s="16">
        <f t="shared" si="2"/>
        <v>0</v>
      </c>
      <c r="E53" s="117">
        <f t="shared" si="3"/>
        <v>0</v>
      </c>
      <c r="F53" s="41"/>
      <c r="G53" s="11" t="s">
        <v>22</v>
      </c>
      <c r="H53" s="12">
        <v>0</v>
      </c>
      <c r="I53"/>
    </row>
    <row r="54" spans="1:9" x14ac:dyDescent="0.25">
      <c r="B54" s="7"/>
      <c r="D54" s="39" t="s">
        <v>112</v>
      </c>
      <c r="E54" s="20">
        <f>SUM(D49:D53)</f>
        <v>0</v>
      </c>
      <c r="F54" s="43"/>
      <c r="G54"/>
      <c r="H54"/>
      <c r="I54"/>
    </row>
    <row r="55" spans="1:9" x14ac:dyDescent="0.25">
      <c r="A55" s="51"/>
      <c r="B55" s="71"/>
      <c r="C55" s="51"/>
      <c r="D55" s="51"/>
      <c r="E55" s="51"/>
      <c r="G55"/>
      <c r="H55"/>
      <c r="I55"/>
    </row>
    <row r="56" spans="1:9" x14ac:dyDescent="0.25">
      <c r="G56"/>
      <c r="H56"/>
      <c r="I56"/>
    </row>
    <row r="57" spans="1:9" x14ac:dyDescent="0.25">
      <c r="G57"/>
      <c r="H57"/>
      <c r="I57"/>
    </row>
    <row r="58" spans="1:9" x14ac:dyDescent="0.25">
      <c r="G58"/>
      <c r="H58"/>
      <c r="I58"/>
    </row>
    <row r="59" spans="1:9" x14ac:dyDescent="0.25">
      <c r="F59" s="77" t="s">
        <v>114</v>
      </c>
      <c r="G59" s="8" t="s">
        <v>111</v>
      </c>
      <c r="H59"/>
      <c r="I59"/>
    </row>
    <row r="60" spans="1:9" x14ac:dyDescent="0.25">
      <c r="G60" s="10" t="s">
        <v>21</v>
      </c>
      <c r="H60" t="s">
        <v>40</v>
      </c>
      <c r="I60"/>
    </row>
    <row r="61" spans="1:9" x14ac:dyDescent="0.25">
      <c r="G61" s="11" t="s">
        <v>77</v>
      </c>
      <c r="H61" s="12">
        <v>0</v>
      </c>
      <c r="I61"/>
    </row>
    <row r="62" spans="1:9" x14ac:dyDescent="0.25">
      <c r="G62" s="11" t="s">
        <v>22</v>
      </c>
      <c r="H62" s="12">
        <v>0</v>
      </c>
      <c r="I62"/>
    </row>
    <row r="63" spans="1:9" x14ac:dyDescent="0.25">
      <c r="G63"/>
      <c r="H63"/>
      <c r="I63"/>
    </row>
    <row r="64" spans="1:9" x14ac:dyDescent="0.25">
      <c r="G64"/>
      <c r="H64"/>
      <c r="I64"/>
    </row>
    <row r="65" spans="7:9" s="7" customFormat="1" x14ac:dyDescent="0.25">
      <c r="G65"/>
      <c r="H65"/>
      <c r="I65"/>
    </row>
    <row r="66" spans="7:9" s="7" customFormat="1" x14ac:dyDescent="0.25">
      <c r="G66"/>
      <c r="H66"/>
      <c r="I66"/>
    </row>
    <row r="67" spans="7:9" s="7" customFormat="1" x14ac:dyDescent="0.25">
      <c r="G67"/>
      <c r="H67"/>
      <c r="I67"/>
    </row>
    <row r="68" spans="7:9" s="7" customFormat="1" x14ac:dyDescent="0.25">
      <c r="G68"/>
      <c r="H68"/>
      <c r="I68"/>
    </row>
    <row r="69" spans="7:9" s="7" customFormat="1" x14ac:dyDescent="0.25">
      <c r="G69"/>
      <c r="H69"/>
      <c r="I69"/>
    </row>
    <row r="70" spans="7:9" s="7" customFormat="1" x14ac:dyDescent="0.25">
      <c r="G70"/>
      <c r="H70"/>
      <c r="I70"/>
    </row>
    <row r="71" spans="7:9" s="7" customFormat="1" x14ac:dyDescent="0.25">
      <c r="G71"/>
      <c r="H71"/>
      <c r="I71"/>
    </row>
    <row r="72" spans="7:9" s="7" customFormat="1" x14ac:dyDescent="0.25">
      <c r="G72"/>
      <c r="H72"/>
      <c r="I72"/>
    </row>
    <row r="73" spans="7:9" s="7" customFormat="1" x14ac:dyDescent="0.25">
      <c r="G73"/>
      <c r="H73"/>
      <c r="I73"/>
    </row>
    <row r="74" spans="7:9" s="7" customFormat="1" x14ac:dyDescent="0.25">
      <c r="G74"/>
      <c r="H74"/>
      <c r="I74"/>
    </row>
    <row r="75" spans="7:9" s="7" customFormat="1" x14ac:dyDescent="0.25">
      <c r="G75"/>
      <c r="H75"/>
      <c r="I75"/>
    </row>
    <row r="76" spans="7:9" s="7" customFormat="1" x14ac:dyDescent="0.25">
      <c r="G76"/>
      <c r="H76"/>
      <c r="I76"/>
    </row>
    <row r="77" spans="7:9" s="7" customFormat="1" x14ac:dyDescent="0.25">
      <c r="G77"/>
      <c r="H77"/>
      <c r="I77"/>
    </row>
  </sheetData>
  <pageMargins left="1.9685039370078741" right="0.70866141732283472" top="0.39370078740157483" bottom="0.39370078740157483" header="0.31496062992125984" footer="0.31496062992125984"/>
  <pageSetup paperSize="9" scale="64" orientation="landscape" horizontalDpi="0" verticalDpi="0" r:id="rId3"/>
  <drawing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showZeros="0" workbookViewId="0">
      <selection activeCell="A2" sqref="A2"/>
    </sheetView>
  </sheetViews>
  <sheetFormatPr defaultRowHeight="15" x14ac:dyDescent="0.25"/>
  <cols>
    <col min="1" max="1" width="23.5703125" style="79" customWidth="1"/>
    <col min="2" max="7" width="10" style="79" customWidth="1"/>
    <col min="8" max="16384" width="9.140625" style="79"/>
  </cols>
  <sheetData>
    <row r="1" spans="1:10" ht="26.25" x14ac:dyDescent="0.4">
      <c r="A1" s="78" t="s">
        <v>48</v>
      </c>
    </row>
    <row r="2" spans="1:10" ht="18" customHeight="1" x14ac:dyDescent="0.25">
      <c r="A2" s="105" t="str">
        <f>Scenario1!$E$4</f>
        <v>(Toolkit Version 1.1)</v>
      </c>
    </row>
    <row r="3" spans="1:10" ht="18.75" x14ac:dyDescent="0.25">
      <c r="B3" s="156" t="str">
        <f>Scenario1!B3</f>
        <v>Scenario 1</v>
      </c>
      <c r="C3" s="156"/>
      <c r="D3" s="157" t="str">
        <f>Scenario2!B3</f>
        <v>Scenario 2</v>
      </c>
      <c r="E3" s="157"/>
      <c r="F3" s="158" t="str">
        <f>Scenario3!B3</f>
        <v>Scenario 3</v>
      </c>
      <c r="G3" s="158"/>
    </row>
    <row r="4" spans="1:10" s="84" customFormat="1" ht="30" x14ac:dyDescent="0.25">
      <c r="A4" s="80" t="s">
        <v>47</v>
      </c>
      <c r="B4" s="81" t="s">
        <v>29</v>
      </c>
      <c r="C4" s="81" t="s">
        <v>30</v>
      </c>
      <c r="D4" s="82" t="s">
        <v>29</v>
      </c>
      <c r="E4" s="82" t="s">
        <v>30</v>
      </c>
      <c r="F4" s="83" t="s">
        <v>29</v>
      </c>
      <c r="G4" s="83" t="s">
        <v>30</v>
      </c>
    </row>
    <row r="5" spans="1:10" x14ac:dyDescent="0.25">
      <c r="A5" s="85" t="str">
        <f>Scenario1!C49</f>
        <v>Highly Specialist</v>
      </c>
      <c r="B5" s="86">
        <f>Scenario1!D49</f>
        <v>0</v>
      </c>
      <c r="C5" s="87">
        <f>Scenario1!E49</f>
        <v>0</v>
      </c>
      <c r="D5" s="88">
        <f>Scenario2!D49</f>
        <v>0</v>
      </c>
      <c r="E5" s="89">
        <f>Scenario2!E49</f>
        <v>0</v>
      </c>
      <c r="F5" s="90">
        <f>Scenario3!D49</f>
        <v>0</v>
      </c>
      <c r="G5" s="91">
        <f>Scenario3!E49</f>
        <v>0</v>
      </c>
    </row>
    <row r="6" spans="1:10" x14ac:dyDescent="0.25">
      <c r="A6" s="85" t="str">
        <f>Scenario1!C50</f>
        <v>Specialist</v>
      </c>
      <c r="B6" s="92">
        <f>Scenario1!D50</f>
        <v>0</v>
      </c>
      <c r="C6" s="93">
        <f>Scenario1!E50</f>
        <v>0</v>
      </c>
      <c r="D6" s="94">
        <f>Scenario2!D50</f>
        <v>0</v>
      </c>
      <c r="E6" s="95">
        <f>Scenario2!E50</f>
        <v>0</v>
      </c>
      <c r="F6" s="96">
        <f>Scenario3!D50</f>
        <v>0</v>
      </c>
      <c r="G6" s="97">
        <f>Scenario3!E50</f>
        <v>0</v>
      </c>
    </row>
    <row r="7" spans="1:10" x14ac:dyDescent="0.25">
      <c r="A7" s="85" t="str">
        <f>Scenario1!C51</f>
        <v>Routine</v>
      </c>
      <c r="B7" s="92">
        <f>Scenario1!D51</f>
        <v>0</v>
      </c>
      <c r="C7" s="93">
        <f>Scenario1!E51</f>
        <v>0</v>
      </c>
      <c r="D7" s="94">
        <f>Scenario2!D51</f>
        <v>0</v>
      </c>
      <c r="E7" s="95">
        <f>Scenario2!E51</f>
        <v>0</v>
      </c>
      <c r="F7" s="96">
        <f>Scenario3!D51</f>
        <v>0</v>
      </c>
      <c r="G7" s="97">
        <f>Scenario3!E51</f>
        <v>0</v>
      </c>
    </row>
    <row r="8" spans="1:10" x14ac:dyDescent="0.25">
      <c r="A8" s="85" t="str">
        <f>Scenario1!C52</f>
        <v>Administrative</v>
      </c>
      <c r="B8" s="92">
        <f>Scenario1!D52</f>
        <v>0</v>
      </c>
      <c r="C8" s="93">
        <f>Scenario1!E52</f>
        <v>0</v>
      </c>
      <c r="D8" s="94">
        <f>Scenario2!D52</f>
        <v>0</v>
      </c>
      <c r="E8" s="95">
        <f>Scenario2!E52</f>
        <v>0</v>
      </c>
      <c r="F8" s="96">
        <f>Scenario3!D52</f>
        <v>0</v>
      </c>
      <c r="G8" s="97">
        <f>Scenario3!E52</f>
        <v>0</v>
      </c>
    </row>
    <row r="9" spans="1:10" x14ac:dyDescent="0.25">
      <c r="A9" s="85" t="str">
        <f>Scenario1!C53</f>
        <v>Other2</v>
      </c>
      <c r="B9" s="92">
        <f>Scenario1!D53</f>
        <v>0</v>
      </c>
      <c r="C9" s="93">
        <f>Scenario1!E53</f>
        <v>0</v>
      </c>
      <c r="D9" s="94">
        <f>Scenario2!D53</f>
        <v>0</v>
      </c>
      <c r="E9" s="95">
        <f>Scenario2!E53</f>
        <v>0</v>
      </c>
      <c r="F9" s="96">
        <f>Scenario3!D53</f>
        <v>0</v>
      </c>
      <c r="G9" s="97">
        <f>Scenario3!E53</f>
        <v>0</v>
      </c>
    </row>
    <row r="10" spans="1:10" x14ac:dyDescent="0.25">
      <c r="A10" s="98" t="s">
        <v>59</v>
      </c>
      <c r="B10" s="99">
        <f>SUM(B5:B9)</f>
        <v>0</v>
      </c>
      <c r="C10" s="100"/>
      <c r="D10" s="101">
        <f>SUM(D5:D9)</f>
        <v>0</v>
      </c>
      <c r="E10" s="100"/>
      <c r="F10" s="102">
        <f>SUM(F5:F9)</f>
        <v>0</v>
      </c>
      <c r="J10" s="103"/>
    </row>
    <row r="30" spans="1:1" x14ac:dyDescent="0.25">
      <c r="A30" s="104" t="s">
        <v>58</v>
      </c>
    </row>
  </sheetData>
  <mergeCells count="3">
    <mergeCell ref="B3:C3"/>
    <mergeCell ref="D3:E3"/>
    <mergeCell ref="F3:G3"/>
  </mergeCells>
  <pageMargins left="0.7" right="0.7" top="0.75" bottom="0.75" header="0.3" footer="0.3"/>
  <pageSetup paperSize="9"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Guidance</vt:lpstr>
      <vt:lpstr>Scenario1</vt:lpstr>
      <vt:lpstr>Scenario2</vt:lpstr>
      <vt:lpstr>Scenario3</vt:lpstr>
      <vt:lpstr>Comparisons</vt:lpstr>
      <vt:lpstr>Comparisons!Print_Area</vt:lpstr>
      <vt:lpstr>Guidance!Print_Area</vt:lpstr>
      <vt:lpstr>Scenario1!Print_Area</vt:lpstr>
      <vt:lpstr>Scenario2!Print_Area</vt:lpstr>
      <vt:lpstr>Scenario3!Print_Area</vt:lpstr>
    </vt:vector>
  </TitlesOfParts>
  <Company>SGUL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Licenced User</dc:creator>
  <cp:lastModifiedBy>Keith Butterfield</cp:lastModifiedBy>
  <cp:lastPrinted>2017-12-07T22:46:41Z</cp:lastPrinted>
  <dcterms:created xsi:type="dcterms:W3CDTF">2015-06-22T14:49:05Z</dcterms:created>
  <dcterms:modified xsi:type="dcterms:W3CDTF">2018-01-12T12:34:37Z</dcterms:modified>
</cp:coreProperties>
</file>